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115" windowHeight="8505" activeTab="0"/>
  </bookViews>
  <sheets>
    <sheet name="Tav. 6.1" sheetId="1" r:id="rId1"/>
    <sheet name="Tav. 6.2" sheetId="2" r:id="rId2"/>
    <sheet name="Tav.6.3" sheetId="3" r:id="rId3"/>
    <sheet name="Tav.6.4" sheetId="4" r:id="rId4"/>
    <sheet name="Tav.6.5" sheetId="5" r:id="rId5"/>
    <sheet name="Tav.6.6" sheetId="6" r:id="rId6"/>
    <sheet name="Tav.6.7" sheetId="7" r:id="rId7"/>
    <sheet name="Tav.6.8" sheetId="8" r:id="rId8"/>
    <sheet name="Tav.6.9" sheetId="9" r:id="rId9"/>
    <sheet name="Tav.6.10" sheetId="10" r:id="rId10"/>
    <sheet name="Tav.6.11" sheetId="11" r:id="rId11"/>
  </sheets>
  <definedNames>
    <definedName name="_xlnm.Print_Area" localSheetId="1">'Tav. 6.2'!$A$1:$D$10</definedName>
    <definedName name="_xlnm.Print_Area" localSheetId="8">'Tav.6.9'!$A$1:$I$36</definedName>
    <definedName name="Na" localSheetId="7">'Tav.6.8'!#REF!</definedName>
    <definedName name="Nb" localSheetId="10">'Tav.6.11'!#REF!</definedName>
    <definedName name="_xlnm.Print_Titles" localSheetId="2">'Tav.6.3'!$A:$A,'Tav.6.3'!$1:$3</definedName>
    <definedName name="_xlnm.Print_Titles" localSheetId="4">'Tav.6.5'!$A:$A,'Tav.6.5'!$2:$3</definedName>
    <definedName name="_xlnm.Print_Titles" localSheetId="5">'Tav.6.6'!$A:$A,'Tav.6.6'!$2:$3</definedName>
  </definedNames>
  <calcPr fullCalcOnLoad="1"/>
</workbook>
</file>

<file path=xl/sharedStrings.xml><?xml version="1.0" encoding="utf-8"?>
<sst xmlns="http://schemas.openxmlformats.org/spreadsheetml/2006/main" count="477" uniqueCount="206">
  <si>
    <t>(a) ULA: unità di lavoro</t>
  </si>
  <si>
    <r>
      <t>Fonte</t>
    </r>
    <r>
      <rPr>
        <sz val="8.5"/>
        <rFont val="Garamond"/>
        <family val="1"/>
      </rPr>
      <t>: Ns. elaborazioni su dati Istat, Sistema informativo su agricoltura e zootecnia</t>
    </r>
  </si>
  <si>
    <t>ULA dipendenti (a)</t>
  </si>
  <si>
    <t>ULA (a)</t>
  </si>
  <si>
    <r>
      <t>Valore aggiunto (</t>
    </r>
    <r>
      <rPr>
        <i/>
        <sz val="9.5"/>
        <rFont val="Garamond"/>
        <family val="1"/>
      </rPr>
      <t>milioni di euro</t>
    </r>
    <r>
      <rPr>
        <sz val="9.5"/>
        <rFont val="Garamond"/>
        <family val="1"/>
      </rPr>
      <t xml:space="preserve">) </t>
    </r>
  </si>
  <si>
    <r>
      <t>Produzione (</t>
    </r>
    <r>
      <rPr>
        <i/>
        <sz val="9.5"/>
        <rFont val="Garamond"/>
        <family val="1"/>
      </rPr>
      <t>milioni di euro</t>
    </r>
    <r>
      <rPr>
        <sz val="9.5"/>
        <rFont val="Garamond"/>
        <family val="1"/>
      </rPr>
      <t xml:space="preserve">)  </t>
    </r>
  </si>
  <si>
    <t>Aziende con fatturato uguale o sup. a 10.000 euro</t>
  </si>
  <si>
    <t>Aziende agricole</t>
  </si>
  <si>
    <t>Italia =100</t>
  </si>
  <si>
    <t>Mezzogiorno =100</t>
  </si>
  <si>
    <t>Valori relativi</t>
  </si>
  <si>
    <t>Valori assoluti</t>
  </si>
  <si>
    <t xml:space="preserve">Tavola 6.1 - Aziende agricole e risultati economici. Anni 2006-2007 </t>
  </si>
  <si>
    <t>(a) ULA: unità di lavoro; MOL: Margine operativo lordo</t>
  </si>
  <si>
    <t>MOL  per ULA (a)</t>
  </si>
  <si>
    <t>Produzione per ULA(a)</t>
  </si>
  <si>
    <r>
      <t>Valore aggiunto (</t>
    </r>
    <r>
      <rPr>
        <i/>
        <sz val="9.5"/>
        <rFont val="Garamond"/>
        <family val="1"/>
      </rPr>
      <t>valori medi</t>
    </r>
    <r>
      <rPr>
        <sz val="9.5"/>
        <rFont val="Garamond"/>
        <family val="1"/>
      </rPr>
      <t>)</t>
    </r>
  </si>
  <si>
    <r>
      <t>Produzione (</t>
    </r>
    <r>
      <rPr>
        <i/>
        <sz val="9.5"/>
        <rFont val="Garamond"/>
        <family val="1"/>
      </rPr>
      <t>valori medi</t>
    </r>
    <r>
      <rPr>
        <sz val="9.5"/>
        <rFont val="Garamond"/>
        <family val="1"/>
      </rPr>
      <t>)</t>
    </r>
  </si>
  <si>
    <r>
      <t>ULA (a) (</t>
    </r>
    <r>
      <rPr>
        <i/>
        <sz val="9.5"/>
        <rFont val="Garamond"/>
        <family val="1"/>
      </rPr>
      <t>valori medi</t>
    </r>
    <r>
      <rPr>
        <sz val="9.5"/>
        <rFont val="Garamond"/>
        <family val="1"/>
      </rPr>
      <t>)</t>
    </r>
  </si>
  <si>
    <t xml:space="preserve"> Italia</t>
  </si>
  <si>
    <t>Mezzo-giorno</t>
  </si>
  <si>
    <t>Basilicata</t>
  </si>
  <si>
    <t>INDICATORI</t>
  </si>
  <si>
    <t>Tavola 6.2 Aziende agricole e risultati economici: indicatori economici. Anni 2006-2007</t>
  </si>
  <si>
    <t>Miele</t>
  </si>
  <si>
    <r>
      <t>Uova (</t>
    </r>
    <r>
      <rPr>
        <i/>
        <sz val="9.5"/>
        <rFont val="Garamond"/>
        <family val="1"/>
      </rPr>
      <t>milioni di pezzi</t>
    </r>
    <r>
      <rPr>
        <sz val="9.5"/>
        <rFont val="Garamond"/>
        <family val="1"/>
      </rPr>
      <t>)</t>
    </r>
  </si>
  <si>
    <r>
      <t>Latte di pecora e capra (</t>
    </r>
    <r>
      <rPr>
        <i/>
        <sz val="9.5"/>
        <rFont val="Garamond"/>
        <family val="1"/>
      </rPr>
      <t>000 hl</t>
    </r>
    <r>
      <rPr>
        <sz val="9.5"/>
        <rFont val="Garamond"/>
        <family val="1"/>
      </rPr>
      <t>)</t>
    </r>
  </si>
  <si>
    <r>
      <t>Latte di vacca e bufala (</t>
    </r>
    <r>
      <rPr>
        <i/>
        <sz val="9.5"/>
        <rFont val="Garamond"/>
        <family val="1"/>
      </rPr>
      <t>000 hl</t>
    </r>
    <r>
      <rPr>
        <sz val="9.5"/>
        <rFont val="Garamond"/>
        <family val="1"/>
      </rPr>
      <t>)</t>
    </r>
  </si>
  <si>
    <t>Pollame</t>
  </si>
  <si>
    <t>Carni ovicaprine</t>
  </si>
  <si>
    <t>Carni suine</t>
  </si>
  <si>
    <t>Carni bovine</t>
  </si>
  <si>
    <t>Actinidia</t>
  </si>
  <si>
    <t>Mandorle</t>
  </si>
  <si>
    <t>Pere</t>
  </si>
  <si>
    <t>Mele</t>
  </si>
  <si>
    <t>Pesche</t>
  </si>
  <si>
    <t>Clementine</t>
  </si>
  <si>
    <t>Limoni</t>
  </si>
  <si>
    <t>Mandarini</t>
  </si>
  <si>
    <t>Arance</t>
  </si>
  <si>
    <t>Olio</t>
  </si>
  <si>
    <r>
      <t>Vino (</t>
    </r>
    <r>
      <rPr>
        <i/>
        <sz val="9.5"/>
        <rFont val="Garamond"/>
        <family val="1"/>
      </rPr>
      <t>000 hl</t>
    </r>
    <r>
      <rPr>
        <sz val="9.5"/>
        <rFont val="Garamond"/>
        <family val="1"/>
      </rPr>
      <t>)</t>
    </r>
  </si>
  <si>
    <t>Uva da vino venduta</t>
  </si>
  <si>
    <t>Uva da tavola</t>
  </si>
  <si>
    <t>Girasole</t>
  </si>
  <si>
    <t>Barbabietola da zucchero</t>
  </si>
  <si>
    <t>Fragole</t>
  </si>
  <si>
    <t>Poponi</t>
  </si>
  <si>
    <t>Cocomeri</t>
  </si>
  <si>
    <t>Zucchine</t>
  </si>
  <si>
    <t>Pomodori</t>
  </si>
  <si>
    <t>Peperoni</t>
  </si>
  <si>
    <t>Melanzane</t>
  </si>
  <si>
    <t>Radicchio</t>
  </si>
  <si>
    <t>Lattuga</t>
  </si>
  <si>
    <t>Indivia</t>
  </si>
  <si>
    <t>Cavolfiori</t>
  </si>
  <si>
    <t>Cavoli</t>
  </si>
  <si>
    <t>Carciofi</t>
  </si>
  <si>
    <t>Carote</t>
  </si>
  <si>
    <t>Cipolle e porri</t>
  </si>
  <si>
    <t>Fagioli freschi</t>
  </si>
  <si>
    <t>Patate</t>
  </si>
  <si>
    <t>Granoturco ibrido</t>
  </si>
  <si>
    <t>Orzo</t>
  </si>
  <si>
    <t>Frumento duro</t>
  </si>
  <si>
    <t>Frumento tenero</t>
  </si>
  <si>
    <r>
      <t xml:space="preserve">Valore a prezzi correnti
</t>
    </r>
    <r>
      <rPr>
        <i/>
        <sz val="9.5"/>
        <rFont val="Garamond"/>
        <family val="1"/>
      </rPr>
      <t>(in migliaia di euro)</t>
    </r>
  </si>
  <si>
    <r>
      <t xml:space="preserve">Quantità 
</t>
    </r>
    <r>
      <rPr>
        <i/>
        <sz val="9.5"/>
        <rFont val="Garamond"/>
        <family val="1"/>
      </rPr>
      <t>(in migliaia di quintali, salvo diversa indicazione)</t>
    </r>
  </si>
  <si>
    <t>PRODOTTI</t>
  </si>
  <si>
    <t>Tavola 6.3 - Produzione dei principali prodotti agricoli. Anni 2007-2009</t>
  </si>
  <si>
    <t>Trasformatori</t>
  </si>
  <si>
    <r>
      <t>Superficie (</t>
    </r>
    <r>
      <rPr>
        <i/>
        <sz val="9.5"/>
        <rFont val="Garamond"/>
        <family val="1"/>
      </rPr>
      <t>in ettari</t>
    </r>
    <r>
      <rPr>
        <sz val="9.5"/>
        <rFont val="Garamond"/>
        <family val="1"/>
      </rPr>
      <t>)</t>
    </r>
  </si>
  <si>
    <t>Num aziende agricole</t>
  </si>
  <si>
    <t>PRODUTTORI E TRASFORMATORI DI ORTOFRUTTICOLI E CEREALI DOP E IGP</t>
  </si>
  <si>
    <t xml:space="preserve">Stagionatori </t>
  </si>
  <si>
    <t xml:space="preserve"> Caseificatori</t>
  </si>
  <si>
    <t xml:space="preserve"> Allevamenti </t>
  </si>
  <si>
    <t>PRODUTTORI E TRASFORMATORI DI FORMAGGI DOP</t>
  </si>
  <si>
    <t>790</t>
  </si>
  <si>
    <t>2</t>
  </si>
  <si>
    <t>Elaboratori</t>
  </si>
  <si>
    <t>700</t>
  </si>
  <si>
    <t>Porzionatori</t>
  </si>
  <si>
    <t>103</t>
  </si>
  <si>
    <t>-</t>
  </si>
  <si>
    <t>Macellatori</t>
  </si>
  <si>
    <t>872</t>
  </si>
  <si>
    <t>TRASFORMATORI DI CARNI IGP</t>
  </si>
  <si>
    <t>Italia</t>
  </si>
  <si>
    <t xml:space="preserve">Tavola 6.4 - Produzioni di qualità. Anni 2007-2009 </t>
  </si>
  <si>
    <t xml:space="preserve">    nell'ambito delle coltivazioni e degli allevamenti .</t>
  </si>
  <si>
    <t xml:space="preserve">    non separabile (ad es.agriturismo) e sia quella, evidenziata con il segno (-) esercitata da altre branche (ad es da imprese commerciali) </t>
  </si>
  <si>
    <t>(a) Per attività secondaria va intesa sia quella, evidenziata con il segno (+),  effettuata nell'ambito della branca di attività agricola e quindi</t>
  </si>
  <si>
    <r>
      <t>Fonte</t>
    </r>
    <r>
      <rPr>
        <sz val="8.5"/>
        <rFont val="Garamond"/>
        <family val="1"/>
      </rPr>
      <t xml:space="preserve">: Istat, Valore aggiunto dell'agricoltura per regione. Anni 1980-2009 </t>
    </r>
  </si>
  <si>
    <t>Valore aggiunto della branca agricoltura, silvicoltura e pesca</t>
  </si>
  <si>
    <r>
      <t>Consumi intermedi (</t>
    </r>
    <r>
      <rPr>
        <i/>
        <sz val="9.5"/>
        <rFont val="Garamond"/>
        <family val="1"/>
      </rPr>
      <t>compreso Sifim</t>
    </r>
    <r>
      <rPr>
        <sz val="9.5"/>
        <rFont val="Garamond"/>
        <family val="1"/>
      </rPr>
      <t>)</t>
    </r>
  </si>
  <si>
    <t>Produzione della branca agricoltura, silvicoltura e pesca</t>
  </si>
  <si>
    <t>AGRICOLTURA, SILVICOLTURA E PESCA</t>
  </si>
  <si>
    <t>Valore aggiunto della branca pesca</t>
  </si>
  <si>
    <t>Produzione della branca pesca</t>
  </si>
  <si>
    <t>(-) Attività secondarie (a)</t>
  </si>
  <si>
    <t>(+) Attività secondarie (a)</t>
  </si>
  <si>
    <t>Produzione di beni e servizi ittici</t>
  </si>
  <si>
    <t>PESCA</t>
  </si>
  <si>
    <t>Valore aggiunto della branca silvicoltura</t>
  </si>
  <si>
    <t>Produzione della branca silvicoltura</t>
  </si>
  <si>
    <t>Produzione di beni e servizi silvicoli</t>
  </si>
  <si>
    <t>SILVICOLTURA</t>
  </si>
  <si>
    <t>Valore aggiunto della branca agricoltura</t>
  </si>
  <si>
    <t>Consumi intermedi (compreso Sifim)</t>
  </si>
  <si>
    <t>Produzione della branca agricoltura</t>
  </si>
  <si>
    <t>Produzione di beni e servizi agricoli</t>
  </si>
  <si>
    <t>ATTIVITA' DEI SERVIZI CONNESSI</t>
  </si>
  <si>
    <t>Prodotti zootecnici non alimentari</t>
  </si>
  <si>
    <t xml:space="preserve"> Miele</t>
  </si>
  <si>
    <t xml:space="preserve"> Uova</t>
  </si>
  <si>
    <t xml:space="preserve"> Latte</t>
  </si>
  <si>
    <t xml:space="preserve"> Carni</t>
  </si>
  <si>
    <t>Prodotti zootecnici alimentari</t>
  </si>
  <si>
    <t>ALLEVAMENTI ZOOTECNICI</t>
  </si>
  <si>
    <t xml:space="preserve"> Altre legnose</t>
  </si>
  <si>
    <t xml:space="preserve"> Frutta</t>
  </si>
  <si>
    <t xml:space="preserve"> Agrumi</t>
  </si>
  <si>
    <t xml:space="preserve"> Prodotti dell'olivicoltura</t>
  </si>
  <si>
    <t xml:space="preserve"> Prodotti vitivinicoli</t>
  </si>
  <si>
    <t>Coltivazioni legnose</t>
  </si>
  <si>
    <t>Coltivazioni foraggere</t>
  </si>
  <si>
    <t xml:space="preserve"> Fiori e piante da vaso</t>
  </si>
  <si>
    <t xml:space="preserve"> Industriali</t>
  </si>
  <si>
    <t xml:space="preserve"> Patate e ortaggi</t>
  </si>
  <si>
    <t xml:space="preserve"> Legumi secchi</t>
  </si>
  <si>
    <t xml:space="preserve"> Cereali</t>
  </si>
  <si>
    <t>Coltivazioni erbacee</t>
  </si>
  <si>
    <t>COLTIVAZIONI AGRICOLE</t>
  </si>
  <si>
    <t>AGRICOLTURA</t>
  </si>
  <si>
    <r>
      <t xml:space="preserve">                          Anni 2007-2009 </t>
    </r>
    <r>
      <rPr>
        <i/>
        <sz val="9.5"/>
        <rFont val="Garamond"/>
        <family val="1"/>
      </rPr>
      <t>(migliaia di euro)</t>
    </r>
  </si>
  <si>
    <t>Tavola 6.5 - Produzione, consumi intermedi e valore aggiunto ai prezzi di base. Valori ai prezzi correnti.</t>
  </si>
  <si>
    <t>(b) vedi nota (a) alla tavola 6.5</t>
  </si>
  <si>
    <t>(a) anno di riferimento 2000</t>
  </si>
  <si>
    <r>
      <t>Fonte</t>
    </r>
    <r>
      <rPr>
        <sz val="10"/>
        <rFont val="Garamond"/>
        <family val="1"/>
      </rPr>
      <t xml:space="preserve">: Istat, Valore aggiunto dell'agricoltura per regione. Anni 1980-2008 </t>
    </r>
  </si>
  <si>
    <t>(-) Attività secondarie (b)</t>
  </si>
  <si>
    <t>(+) Attività secondarie (b)</t>
  </si>
  <si>
    <r>
      <t xml:space="preserve">                       silvicoltura e pesca. </t>
    </r>
    <r>
      <rPr>
        <sz val="10"/>
        <rFont val="Garamond"/>
        <family val="1"/>
      </rPr>
      <t xml:space="preserve"> </t>
    </r>
    <r>
      <rPr>
        <b/>
        <sz val="10"/>
        <rFont val="Garamond"/>
        <family val="1"/>
      </rPr>
      <t xml:space="preserve">Anni 2007-2009. Valori  concatenati </t>
    </r>
    <r>
      <rPr>
        <sz val="10"/>
        <rFont val="Garamond"/>
        <family val="1"/>
      </rPr>
      <t xml:space="preserve">(a) </t>
    </r>
    <r>
      <rPr>
        <i/>
        <sz val="10"/>
        <rFont val="Garamond"/>
        <family val="1"/>
      </rPr>
      <t>(migliaia di euro)</t>
    </r>
  </si>
  <si>
    <t>Tavola 6.6 - Produzione, consumi intermedi e valore aggiunto ai prezzi di base dell'agricoltura,</t>
  </si>
  <si>
    <t>Totale</t>
  </si>
  <si>
    <t>Altre</t>
  </si>
  <si>
    <t>..</t>
  </si>
  <si>
    <t>Fiori e piante ornamentali</t>
  </si>
  <si>
    <t>Patata</t>
  </si>
  <si>
    <t>Foraggere</t>
  </si>
  <si>
    <t>Piante industriali</t>
  </si>
  <si>
    <t>Ortaggi</t>
  </si>
  <si>
    <t>Cereali</t>
  </si>
  <si>
    <t>Prov. Matera</t>
  </si>
  <si>
    <t>Prov. Potenza</t>
  </si>
  <si>
    <t>Valori percentuali</t>
  </si>
  <si>
    <r>
      <t>Tavola 6.7 - Sementi distribuite</t>
    </r>
    <r>
      <rPr>
        <sz val="10"/>
        <rFont val="Garamond"/>
        <family val="1"/>
      </rPr>
      <t>.</t>
    </r>
    <r>
      <rPr>
        <b/>
        <sz val="10"/>
        <rFont val="Garamond"/>
        <family val="1"/>
      </rPr>
      <t xml:space="preserve"> Anni 2007-2009 </t>
    </r>
    <r>
      <rPr>
        <sz val="10"/>
        <rFont val="Garamond"/>
        <family val="1"/>
      </rPr>
      <t>(</t>
    </r>
    <r>
      <rPr>
        <i/>
        <sz val="10"/>
        <rFont val="Garamond"/>
        <family val="1"/>
      </rPr>
      <t>quintali</t>
    </r>
    <r>
      <rPr>
        <sz val="10"/>
        <rFont val="Garamond"/>
        <family val="1"/>
      </rPr>
      <t>)</t>
    </r>
  </si>
  <si>
    <t>Prodotti ad azione specifica</t>
  </si>
  <si>
    <t>Substrati di coltivazione</t>
  </si>
  <si>
    <t>Correttivi</t>
  </si>
  <si>
    <t>Ammendanti</t>
  </si>
  <si>
    <t>Concimi organo-minerali</t>
  </si>
  <si>
    <t>Concimi organici</t>
  </si>
  <si>
    <t>Concimi minerali a base di micro-elementi</t>
  </si>
  <si>
    <t>Concimi minerali a base di meso-elementi</t>
  </si>
  <si>
    <t>Concimi minerali composti</t>
  </si>
  <si>
    <t>Concimi minerali semplici</t>
  </si>
  <si>
    <t>Concimi minerali</t>
  </si>
  <si>
    <t xml:space="preserve">Concimi </t>
  </si>
  <si>
    <t>Tavola 6.8 - Fertilizzanti distribuiti, in quintali, in complesso. Anni 2007-2009 </t>
  </si>
  <si>
    <t xml:space="preserve">Mezzogiorno </t>
  </si>
  <si>
    <t xml:space="preserve">Basilicata </t>
  </si>
  <si>
    <t xml:space="preserve">Prov. Matera </t>
  </si>
  <si>
    <t xml:space="preserve">Prov. Potenza </t>
  </si>
  <si>
    <t>VALORI PERCENTUALI</t>
  </si>
  <si>
    <t>VALORI ASSOLUTI</t>
  </si>
  <si>
    <t xml:space="preserve">Totale </t>
  </si>
  <si>
    <t xml:space="preserve">Biologici </t>
  </si>
  <si>
    <t xml:space="preserve">Vari </t>
  </si>
  <si>
    <t xml:space="preserve">Erbicidi </t>
  </si>
  <si>
    <t xml:space="preserve">Insetticidi e acaricidi </t>
  </si>
  <si>
    <t xml:space="preserve">Fungicidi </t>
  </si>
  <si>
    <r>
      <t xml:space="preserve">Trappole </t>
    </r>
    <r>
      <rPr>
        <i/>
        <sz val="9.5"/>
        <rFont val="Garamond"/>
        <family val="1"/>
      </rPr>
      <t>(numero)</t>
    </r>
  </si>
  <si>
    <r>
      <t>Prodotti fitosanitari (</t>
    </r>
    <r>
      <rPr>
        <i/>
        <sz val="9.5"/>
        <rFont val="Garamond"/>
        <family val="1"/>
      </rPr>
      <t>chilogrammi</t>
    </r>
    <r>
      <rPr>
        <sz val="9.5"/>
        <rFont val="Garamond"/>
        <family val="1"/>
      </rPr>
      <t>)</t>
    </r>
  </si>
  <si>
    <t>Tavola 6.9 - Prodotti fitosanitari e trappole distribuiti per uso agricolo, per categoria. Anni 2007-2009</t>
  </si>
  <si>
    <t>Mezzogiorno</t>
  </si>
  <si>
    <t>Altre attività</t>
  </si>
  <si>
    <t>Alla degustazione</t>
  </si>
  <si>
    <t>Alla ristorazione</t>
  </si>
  <si>
    <t>All'alloggio</t>
  </si>
  <si>
    <t>Totale aziende agrituristiche</t>
  </si>
  <si>
    <t>Aziende autorizzate</t>
  </si>
  <si>
    <t>Tavola 6.10 - Aziende agrituristiche autorizzate per tipo. Anni 2007-2009</t>
  </si>
  <si>
    <t xml:space="preserve">Altri assortimenti    </t>
  </si>
  <si>
    <t>Legname per  pasta e pannelli</t>
  </si>
  <si>
    <t xml:space="preserve">Tondame grezzo        </t>
  </si>
  <si>
    <t>Legna per com-bustibili</t>
  </si>
  <si>
    <t xml:space="preserve">Legname da lavoro  </t>
  </si>
  <si>
    <r>
      <t>Superficie (</t>
    </r>
    <r>
      <rPr>
        <i/>
        <sz val="9.5"/>
        <rFont val="Garamond"/>
        <family val="1"/>
      </rPr>
      <t>ettari</t>
    </r>
    <r>
      <rPr>
        <sz val="9.5"/>
        <rFont val="Garamond"/>
        <family val="1"/>
      </rPr>
      <t>)</t>
    </r>
  </si>
  <si>
    <t>Numero</t>
  </si>
  <si>
    <r>
      <t>Utilizzazione (</t>
    </r>
    <r>
      <rPr>
        <i/>
        <sz val="9.5"/>
        <rFont val="Garamond"/>
        <family val="1"/>
      </rPr>
      <t>metri cubi</t>
    </r>
    <r>
      <rPr>
        <sz val="9.5"/>
        <rFont val="Garamond"/>
        <family val="1"/>
      </rPr>
      <t>)</t>
    </r>
  </si>
  <si>
    <t>Tagliate</t>
  </si>
  <si>
    <r>
      <t xml:space="preserve">                   </t>
    </r>
    <r>
      <rPr>
        <b/>
        <sz val="10"/>
        <rFont val="Garamond"/>
        <family val="1"/>
      </rPr>
      <t xml:space="preserve">     Anni 2006-2008</t>
    </r>
    <r>
      <rPr>
        <sz val="10"/>
        <rFont val="Garamond"/>
        <family val="1"/>
      </rPr>
      <t xml:space="preserve"> </t>
    </r>
  </si>
  <si>
    <t xml:space="preserve">Tavola 6.11 - Utilizzazioni legnose forestali: numero e superficie delle tagliate, legname per assortimento.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</si>
</sst>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* #,##0;\-\ #,##0;_*\ &quot;-&quot;;"/>
    <numFmt numFmtId="166" formatCode="0.0"/>
    <numFmt numFmtId="167" formatCode="_-* #,##0.0_-;\-* #,##0.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.5"/>
      <name val="Garamond"/>
      <family val="1"/>
    </font>
    <font>
      <sz val="8.5"/>
      <name val="Garamond"/>
      <family val="1"/>
    </font>
    <font>
      <i/>
      <sz val="8.5"/>
      <name val="Garamond"/>
      <family val="1"/>
    </font>
    <font>
      <i/>
      <sz val="9.5"/>
      <name val="Garamond"/>
      <family val="1"/>
    </font>
    <font>
      <b/>
      <sz val="10"/>
      <name val="Garamond"/>
      <family val="1"/>
    </font>
    <font>
      <sz val="10"/>
      <name val="Arial Narrow"/>
      <family val="2"/>
    </font>
    <font>
      <sz val="10"/>
      <name val="Garamond"/>
      <family val="1"/>
    </font>
    <font>
      <b/>
      <sz val="9.5"/>
      <name val="Garamond"/>
      <family val="1"/>
    </font>
    <font>
      <b/>
      <sz val="10"/>
      <name val="Arial"/>
      <family val="0"/>
    </font>
    <font>
      <b/>
      <sz val="8"/>
      <name val="Garamond"/>
      <family val="1"/>
    </font>
    <font>
      <sz val="8"/>
      <name val="Garamond"/>
      <family val="1"/>
    </font>
    <font>
      <i/>
      <sz val="8"/>
      <name val="Garamond"/>
      <family val="1"/>
    </font>
    <font>
      <i/>
      <sz val="10"/>
      <name val="Garamond"/>
      <family val="1"/>
    </font>
    <font>
      <b/>
      <sz val="9.5"/>
      <color indexed="63"/>
      <name val="Garamond"/>
      <family val="1"/>
    </font>
    <font>
      <b/>
      <sz val="8"/>
      <color indexed="63"/>
      <name val="Verdana"/>
      <family val="2"/>
    </font>
    <font>
      <sz val="9.5"/>
      <color indexed="63"/>
      <name val="Garamond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63"/>
      </right>
      <top style="thin"/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65" fontId="8" fillId="0" borderId="0">
      <alignment/>
      <protection/>
    </xf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2">
    <xf numFmtId="0" fontId="0" fillId="0" borderId="0" xfId="0" applyFont="1" applyAlignment="1">
      <alignment/>
    </xf>
    <xf numFmtId="0" fontId="3" fillId="0" borderId="0" xfId="47" applyFont="1">
      <alignment/>
      <protection/>
    </xf>
    <xf numFmtId="0" fontId="3" fillId="0" borderId="0" xfId="47" applyFont="1" applyAlignment="1">
      <alignment horizontal="left"/>
      <protection/>
    </xf>
    <xf numFmtId="0" fontId="4" fillId="0" borderId="0" xfId="47" applyFont="1" applyAlignment="1">
      <alignment horizontal="left"/>
      <protection/>
    </xf>
    <xf numFmtId="0" fontId="4" fillId="0" borderId="0" xfId="47" applyFont="1" applyAlignment="1">
      <alignment/>
      <protection/>
    </xf>
    <xf numFmtId="0" fontId="5" fillId="0" borderId="0" xfId="47" applyFont="1" applyAlignment="1">
      <alignment horizontal="left"/>
      <protection/>
    </xf>
    <xf numFmtId="0" fontId="3" fillId="0" borderId="10" xfId="47" applyFont="1" applyBorder="1">
      <alignment/>
      <protection/>
    </xf>
    <xf numFmtId="164" fontId="3" fillId="0" borderId="10" xfId="47" applyNumberFormat="1" applyFont="1" applyBorder="1" applyAlignment="1">
      <alignment horizontal="right" vertical="center"/>
      <protection/>
    </xf>
    <xf numFmtId="3" fontId="3" fillId="0" borderId="10" xfId="47" applyNumberFormat="1" applyFont="1" applyBorder="1" applyAlignment="1">
      <alignment horizontal="right" vertical="center"/>
      <protection/>
    </xf>
    <xf numFmtId="0" fontId="3" fillId="0" borderId="10" xfId="47" applyFont="1" applyBorder="1" applyAlignment="1">
      <alignment horizontal="left" vertical="center" wrapText="1"/>
      <protection/>
    </xf>
    <xf numFmtId="164" fontId="3" fillId="0" borderId="0" xfId="47" applyNumberFormat="1" applyFont="1" applyAlignment="1">
      <alignment horizontal="right" vertical="center"/>
      <protection/>
    </xf>
    <xf numFmtId="3" fontId="3" fillId="0" borderId="0" xfId="47" applyNumberFormat="1" applyFont="1" applyAlignment="1">
      <alignment horizontal="right" vertical="center"/>
      <protection/>
    </xf>
    <xf numFmtId="0" fontId="3" fillId="0" borderId="0" xfId="47" applyFont="1" applyAlignment="1">
      <alignment horizontal="left" vertical="center"/>
      <protection/>
    </xf>
    <xf numFmtId="0" fontId="3" fillId="0" borderId="0" xfId="47" applyFont="1" applyAlignment="1">
      <alignment horizontal="left" vertical="center" wrapText="1"/>
      <protection/>
    </xf>
    <xf numFmtId="0" fontId="3" fillId="0" borderId="0" xfId="47" applyFont="1" applyAlignment="1">
      <alignment/>
      <protection/>
    </xf>
    <xf numFmtId="164" fontId="3" fillId="0" borderId="0" xfId="47" applyNumberFormat="1" applyFont="1" applyAlignment="1">
      <alignment horizontal="right"/>
      <protection/>
    </xf>
    <xf numFmtId="3" fontId="3" fillId="0" borderId="0" xfId="47" applyNumberFormat="1" applyFont="1" applyAlignment="1">
      <alignment horizontal="right"/>
      <protection/>
    </xf>
    <xf numFmtId="0" fontId="3" fillId="0" borderId="0" xfId="47" applyFont="1" applyAlignment="1">
      <alignment horizontal="left" wrapText="1"/>
      <protection/>
    </xf>
    <xf numFmtId="164" fontId="3" fillId="0" borderId="0" xfId="47" applyNumberFormat="1" applyFont="1" applyBorder="1" applyAlignment="1">
      <alignment horizontal="right" vertical="center"/>
      <protection/>
    </xf>
    <xf numFmtId="3" fontId="3" fillId="0" borderId="0" xfId="47" applyNumberFormat="1" applyFont="1" applyBorder="1" applyAlignment="1">
      <alignment horizontal="right" vertical="center"/>
      <protection/>
    </xf>
    <xf numFmtId="0" fontId="3" fillId="0" borderId="0" xfId="47" applyFont="1" applyBorder="1" applyAlignment="1">
      <alignment horizontal="left" vertical="center"/>
      <protection/>
    </xf>
    <xf numFmtId="0" fontId="3" fillId="0" borderId="10" xfId="47" applyFont="1" applyBorder="1" applyAlignment="1">
      <alignment/>
      <protection/>
    </xf>
    <xf numFmtId="0" fontId="3" fillId="0" borderId="0" xfId="47" applyFont="1" applyBorder="1">
      <alignment/>
      <protection/>
    </xf>
    <xf numFmtId="0" fontId="3" fillId="0" borderId="11" xfId="47" applyFont="1" applyBorder="1">
      <alignment/>
      <protection/>
    </xf>
    <xf numFmtId="0" fontId="3" fillId="0" borderId="11" xfId="47" applyFont="1" applyBorder="1" applyAlignment="1">
      <alignment horizontal="center"/>
      <protection/>
    </xf>
    <xf numFmtId="0" fontId="7" fillId="0" borderId="0" xfId="47" applyFont="1" applyAlignment="1">
      <alignment vertical="center"/>
      <protection/>
    </xf>
    <xf numFmtId="0" fontId="5" fillId="0" borderId="0" xfId="47" applyFont="1" applyAlignment="1">
      <alignment/>
      <protection/>
    </xf>
    <xf numFmtId="3" fontId="3" fillId="0" borderId="10" xfId="45" applyNumberFormat="1" applyFont="1" applyBorder="1" applyAlignment="1">
      <alignment horizontal="right" vertical="center"/>
    </xf>
    <xf numFmtId="3" fontId="3" fillId="0" borderId="10" xfId="45" applyNumberFormat="1" applyFont="1" applyBorder="1" applyAlignment="1">
      <alignment horizontal="right"/>
    </xf>
    <xf numFmtId="3" fontId="3" fillId="0" borderId="0" xfId="45" applyNumberFormat="1" applyFont="1" applyAlignment="1">
      <alignment horizontal="right" vertical="center"/>
    </xf>
    <xf numFmtId="3" fontId="3" fillId="0" borderId="0" xfId="45" applyNumberFormat="1" applyFont="1" applyAlignment="1">
      <alignment horizontal="right"/>
    </xf>
    <xf numFmtId="0" fontId="3" fillId="0" borderId="0" xfId="47" applyFont="1" applyBorder="1" applyAlignment="1">
      <alignment horizontal="left" vertical="center" wrapText="1"/>
      <protection/>
    </xf>
    <xf numFmtId="0" fontId="3" fillId="0" borderId="0" xfId="47" applyNumberFormat="1" applyFont="1" applyBorder="1" applyAlignment="1">
      <alignment horizontal="right" vertical="center"/>
      <protection/>
    </xf>
    <xf numFmtId="0" fontId="3" fillId="0" borderId="0" xfId="47" applyFont="1" applyAlignment="1">
      <alignment horizontal="right"/>
      <protection/>
    </xf>
    <xf numFmtId="0" fontId="3" fillId="0" borderId="10" xfId="47" applyFont="1" applyBorder="1" applyAlignment="1">
      <alignment horizontal="right" vertical="top" wrapText="1"/>
      <protection/>
    </xf>
    <xf numFmtId="0" fontId="3" fillId="0" borderId="11" xfId="47" applyFont="1" applyBorder="1" applyAlignment="1">
      <alignment vertical="center" wrapText="1"/>
      <protection/>
    </xf>
    <xf numFmtId="0" fontId="9" fillId="0" borderId="0" xfId="47" applyFont="1">
      <alignment/>
      <protection/>
    </xf>
    <xf numFmtId="165" fontId="3" fillId="0" borderId="0" xfId="47" applyNumberFormat="1" applyFont="1" applyBorder="1">
      <alignment/>
      <protection/>
    </xf>
    <xf numFmtId="165" fontId="3" fillId="0" borderId="0" xfId="60" applyFont="1" applyBorder="1">
      <alignment/>
      <protection/>
    </xf>
    <xf numFmtId="165" fontId="3" fillId="0" borderId="0" xfId="60" applyNumberFormat="1" applyFont="1" applyBorder="1">
      <alignment/>
      <protection/>
    </xf>
    <xf numFmtId="165" fontId="3" fillId="0" borderId="0" xfId="47" applyNumberFormat="1" applyFont="1">
      <alignment/>
      <protection/>
    </xf>
    <xf numFmtId="165" fontId="10" fillId="0" borderId="0" xfId="60" applyFont="1" applyBorder="1">
      <alignment/>
      <protection/>
    </xf>
    <xf numFmtId="165" fontId="3" fillId="0" borderId="10" xfId="47" applyNumberFormat="1" applyFont="1" applyBorder="1">
      <alignment/>
      <protection/>
    </xf>
    <xf numFmtId="165" fontId="10" fillId="0" borderId="10" xfId="60" applyNumberFormat="1" applyFont="1" applyBorder="1">
      <alignment/>
      <protection/>
    </xf>
    <xf numFmtId="0" fontId="10" fillId="0" borderId="0" xfId="47" applyFont="1" applyBorder="1">
      <alignment/>
      <protection/>
    </xf>
    <xf numFmtId="165" fontId="10" fillId="0" borderId="0" xfId="60" applyNumberFormat="1" applyFont="1" applyBorder="1">
      <alignment/>
      <protection/>
    </xf>
    <xf numFmtId="165" fontId="3" fillId="0" borderId="0" xfId="60" applyFont="1" applyBorder="1" applyAlignment="1">
      <alignment horizontal="left"/>
      <protection/>
    </xf>
    <xf numFmtId="165" fontId="3" fillId="0" borderId="0" xfId="60" applyNumberFormat="1" applyFont="1" applyBorder="1" applyAlignment="1">
      <alignment horizontal="left"/>
      <protection/>
    </xf>
    <xf numFmtId="165" fontId="6" fillId="0" borderId="0" xfId="60" applyFont="1" applyBorder="1">
      <alignment/>
      <protection/>
    </xf>
    <xf numFmtId="165" fontId="6" fillId="0" borderId="0" xfId="60" applyNumberFormat="1" applyFont="1" applyBorder="1">
      <alignment/>
      <protection/>
    </xf>
    <xf numFmtId="0" fontId="3" fillId="0" borderId="10" xfId="47" applyFont="1" applyBorder="1" applyAlignment="1">
      <alignment horizontal="right" vertical="center"/>
      <protection/>
    </xf>
    <xf numFmtId="0" fontId="9" fillId="0" borderId="0" xfId="47" applyFont="1" applyAlignment="1">
      <alignment vertical="center" wrapText="1"/>
      <protection/>
    </xf>
    <xf numFmtId="0" fontId="11" fillId="0" borderId="0" xfId="47" applyFont="1" applyAlignment="1">
      <alignment horizontal="right" vertical="center"/>
      <protection/>
    </xf>
    <xf numFmtId="0" fontId="3" fillId="0" borderId="10" xfId="47" applyFont="1" applyBorder="1" applyAlignment="1">
      <alignment horizontal="right"/>
      <protection/>
    </xf>
    <xf numFmtId="0" fontId="3" fillId="0" borderId="10" xfId="47" applyFont="1" applyBorder="1" applyAlignment="1">
      <alignment vertical="top" wrapText="1"/>
      <protection/>
    </xf>
    <xf numFmtId="0" fontId="3" fillId="0" borderId="0" xfId="47" applyFont="1" applyBorder="1" applyAlignment="1">
      <alignment horizontal="left" vertical="top" wrapText="1"/>
      <protection/>
    </xf>
    <xf numFmtId="0" fontId="3" fillId="0" borderId="0" xfId="47" applyFont="1" applyBorder="1" applyAlignment="1">
      <alignment wrapText="1"/>
      <protection/>
    </xf>
    <xf numFmtId="0" fontId="6" fillId="0" borderId="0" xfId="47" applyFont="1">
      <alignment/>
      <protection/>
    </xf>
    <xf numFmtId="3" fontId="6" fillId="0" borderId="0" xfId="47" applyNumberFormat="1" applyFont="1" applyAlignment="1">
      <alignment horizontal="right"/>
      <protection/>
    </xf>
    <xf numFmtId="0" fontId="6" fillId="0" borderId="0" xfId="47" applyFont="1" applyAlignment="1">
      <alignment horizontal="left" vertical="center" wrapText="1"/>
      <protection/>
    </xf>
    <xf numFmtId="0" fontId="3" fillId="0" borderId="0" xfId="47" applyFont="1" applyBorder="1" applyAlignment="1">
      <alignment vertical="top" wrapText="1"/>
      <protection/>
    </xf>
    <xf numFmtId="0" fontId="6" fillId="0" borderId="0" xfId="47" applyFont="1" applyAlignment="1">
      <alignment horizontal="right"/>
      <protection/>
    </xf>
    <xf numFmtId="0" fontId="6" fillId="0" borderId="0" xfId="47" applyNumberFormat="1" applyFont="1" applyAlignment="1">
      <alignment horizontal="right" vertical="center"/>
      <protection/>
    </xf>
    <xf numFmtId="0" fontId="6" fillId="0" borderId="0" xfId="47" applyFont="1" applyAlignment="1">
      <alignment horizontal="left" vertical="top" wrapText="1"/>
      <protection/>
    </xf>
    <xf numFmtId="0" fontId="6" fillId="0" borderId="0" xfId="47" applyFont="1" applyAlignment="1">
      <alignment horizontal="right" vertical="center"/>
      <protection/>
    </xf>
    <xf numFmtId="0" fontId="3" fillId="0" borderId="0" xfId="47" applyNumberFormat="1" applyFont="1" applyAlignment="1">
      <alignment horizontal="right" vertical="center"/>
      <protection/>
    </xf>
    <xf numFmtId="0" fontId="3" fillId="0" borderId="0" xfId="47" applyFont="1" applyAlignment="1">
      <alignment horizontal="right" vertical="top" wrapText="1"/>
      <protection/>
    </xf>
    <xf numFmtId="0" fontId="9" fillId="0" borderId="0" xfId="47" applyFont="1" applyAlignment="1">
      <alignment vertical="center"/>
      <protection/>
    </xf>
    <xf numFmtId="0" fontId="9" fillId="0" borderId="0" xfId="47" applyFont="1" applyFill="1" applyAlignment="1">
      <alignment vertical="center"/>
      <protection/>
    </xf>
    <xf numFmtId="0" fontId="7" fillId="0" borderId="0" xfId="47" applyFont="1" applyFill="1" applyBorder="1" applyAlignment="1">
      <alignment horizontal="left" vertical="center" wrapText="1"/>
      <protection/>
    </xf>
    <xf numFmtId="0" fontId="4" fillId="0" borderId="0" xfId="47" applyNumberFormat="1" applyFont="1" applyAlignment="1">
      <alignment/>
      <protection/>
    </xf>
    <xf numFmtId="165" fontId="3" fillId="0" borderId="0" xfId="47" applyNumberFormat="1" applyFont="1" applyBorder="1" applyAlignment="1">
      <alignment horizontal="left"/>
      <protection/>
    </xf>
    <xf numFmtId="0" fontId="4" fillId="0" borderId="0" xfId="47" applyNumberFormat="1" applyFont="1" applyAlignment="1">
      <alignment horizontal="left"/>
      <protection/>
    </xf>
    <xf numFmtId="165" fontId="12" fillId="0" borderId="10" xfId="47" applyNumberFormat="1" applyFont="1" applyBorder="1">
      <alignment/>
      <protection/>
    </xf>
    <xf numFmtId="165" fontId="10" fillId="0" borderId="10" xfId="47" applyNumberFormat="1" applyFont="1" applyBorder="1">
      <alignment/>
      <protection/>
    </xf>
    <xf numFmtId="0" fontId="10" fillId="0" borderId="10" xfId="47" applyFont="1" applyBorder="1" applyAlignment="1" quotePrefix="1">
      <alignment horizontal="left" wrapText="1"/>
      <protection/>
    </xf>
    <xf numFmtId="165" fontId="13" fillId="0" borderId="0" xfId="47" applyNumberFormat="1" applyFont="1">
      <alignment/>
      <protection/>
    </xf>
    <xf numFmtId="0" fontId="3" fillId="0" borderId="0" xfId="47" applyFont="1" applyBorder="1" applyAlignment="1">
      <alignment horizontal="left"/>
      <protection/>
    </xf>
    <xf numFmtId="165" fontId="12" fillId="0" borderId="0" xfId="47" applyNumberFormat="1" applyFont="1">
      <alignment/>
      <protection/>
    </xf>
    <xf numFmtId="165" fontId="10" fillId="0" borderId="0" xfId="47" applyNumberFormat="1" applyFont="1" applyBorder="1">
      <alignment/>
      <protection/>
    </xf>
    <xf numFmtId="0" fontId="10" fillId="0" borderId="0" xfId="47" applyFont="1" applyBorder="1" applyAlignment="1">
      <alignment wrapText="1"/>
      <protection/>
    </xf>
    <xf numFmtId="0" fontId="10" fillId="0" borderId="0" xfId="47" applyFont="1" applyBorder="1" applyAlignment="1" quotePrefix="1">
      <alignment horizontal="left"/>
      <protection/>
    </xf>
    <xf numFmtId="0" fontId="10" fillId="0" borderId="0" xfId="47" applyFont="1" applyBorder="1" applyAlignment="1">
      <alignment horizontal="left"/>
      <protection/>
    </xf>
    <xf numFmtId="0" fontId="10" fillId="0" borderId="0" xfId="47" applyFont="1">
      <alignment/>
      <protection/>
    </xf>
    <xf numFmtId="0" fontId="10" fillId="0" borderId="0" xfId="47" applyFont="1" applyAlignment="1">
      <alignment horizontal="left"/>
      <protection/>
    </xf>
    <xf numFmtId="165" fontId="14" fillId="0" borderId="0" xfId="47" applyNumberFormat="1" applyFont="1">
      <alignment/>
      <protection/>
    </xf>
    <xf numFmtId="0" fontId="6" fillId="0" borderId="0" xfId="47" applyFont="1" applyAlignment="1" quotePrefix="1">
      <alignment horizontal="left"/>
      <protection/>
    </xf>
    <xf numFmtId="0" fontId="3" fillId="0" borderId="12" xfId="47" applyFont="1" applyBorder="1" applyAlignment="1">
      <alignment horizontal="right" vertical="center"/>
      <protection/>
    </xf>
    <xf numFmtId="0" fontId="3" fillId="0" borderId="11" xfId="47" applyFont="1" applyBorder="1" applyAlignment="1">
      <alignment vertical="center"/>
      <protection/>
    </xf>
    <xf numFmtId="0" fontId="3" fillId="0" borderId="0" xfId="47" applyFont="1" applyBorder="1" applyAlignment="1">
      <alignment/>
      <protection/>
    </xf>
    <xf numFmtId="0" fontId="9" fillId="0" borderId="0" xfId="47" applyFont="1" applyBorder="1" applyAlignment="1">
      <alignment/>
      <protection/>
    </xf>
    <xf numFmtId="0" fontId="9" fillId="0" borderId="0" xfId="47" applyFont="1" applyBorder="1">
      <alignment/>
      <protection/>
    </xf>
    <xf numFmtId="165" fontId="9" fillId="0" borderId="0" xfId="47" applyNumberFormat="1" applyFont="1" applyBorder="1">
      <alignment/>
      <protection/>
    </xf>
    <xf numFmtId="165" fontId="9" fillId="0" borderId="0" xfId="47" applyNumberFormat="1" applyFont="1">
      <alignment/>
      <protection/>
    </xf>
    <xf numFmtId="165" fontId="9" fillId="0" borderId="0" xfId="60" applyFont="1" applyBorder="1">
      <alignment/>
      <protection/>
    </xf>
    <xf numFmtId="165" fontId="9" fillId="0" borderId="0" xfId="60" applyNumberFormat="1" applyFont="1" applyBorder="1">
      <alignment/>
      <protection/>
    </xf>
    <xf numFmtId="165" fontId="7" fillId="0" borderId="0" xfId="47" applyNumberFormat="1" applyFont="1">
      <alignment/>
      <protection/>
    </xf>
    <xf numFmtId="165" fontId="9" fillId="0" borderId="0" xfId="60" applyNumberFormat="1" applyFont="1">
      <alignment/>
      <protection/>
    </xf>
    <xf numFmtId="0" fontId="15" fillId="0" borderId="0" xfId="47" applyFont="1" applyAlignment="1">
      <alignment horizontal="left"/>
      <protection/>
    </xf>
    <xf numFmtId="165" fontId="7" fillId="0" borderId="0" xfId="60" applyFont="1" applyBorder="1">
      <alignment/>
      <protection/>
    </xf>
    <xf numFmtId="165" fontId="7" fillId="0" borderId="0" xfId="60" applyNumberFormat="1" applyFont="1" applyBorder="1">
      <alignment/>
      <protection/>
    </xf>
    <xf numFmtId="165" fontId="7" fillId="0" borderId="10" xfId="47" applyNumberFormat="1" applyFont="1" applyBorder="1">
      <alignment/>
      <protection/>
    </xf>
    <xf numFmtId="0" fontId="7" fillId="0" borderId="10" xfId="47" applyFont="1" applyBorder="1" applyAlignment="1" quotePrefix="1">
      <alignment horizontal="left" wrapText="1"/>
      <protection/>
    </xf>
    <xf numFmtId="0" fontId="9" fillId="0" borderId="0" xfId="47" applyFont="1" applyBorder="1" applyAlignment="1">
      <alignment horizontal="left"/>
      <protection/>
    </xf>
    <xf numFmtId="165" fontId="7" fillId="0" borderId="0" xfId="47" applyNumberFormat="1" applyFont="1" applyBorder="1">
      <alignment/>
      <protection/>
    </xf>
    <xf numFmtId="0" fontId="7" fillId="0" borderId="0" xfId="47" applyFont="1" applyBorder="1" applyAlignment="1">
      <alignment wrapText="1"/>
      <protection/>
    </xf>
    <xf numFmtId="165" fontId="9" fillId="0" borderId="0" xfId="60" applyFont="1" applyBorder="1" applyAlignment="1">
      <alignment horizontal="left"/>
      <protection/>
    </xf>
    <xf numFmtId="165" fontId="9" fillId="0" borderId="0" xfId="60" applyNumberFormat="1" applyFont="1" applyBorder="1" applyAlignment="1">
      <alignment horizontal="left"/>
      <protection/>
    </xf>
    <xf numFmtId="0" fontId="7" fillId="0" borderId="0" xfId="47" applyFont="1" applyBorder="1" applyAlignment="1" quotePrefix="1">
      <alignment horizontal="left"/>
      <protection/>
    </xf>
    <xf numFmtId="0" fontId="7" fillId="0" borderId="0" xfId="47" applyFont="1" applyBorder="1">
      <alignment/>
      <protection/>
    </xf>
    <xf numFmtId="0" fontId="7" fillId="0" borderId="0" xfId="47" applyFont="1" applyBorder="1" applyAlignment="1">
      <alignment horizontal="left"/>
      <protection/>
    </xf>
    <xf numFmtId="0" fontId="9" fillId="0" borderId="0" xfId="47" applyFont="1" applyAlignment="1">
      <alignment horizontal="left"/>
      <protection/>
    </xf>
    <xf numFmtId="0" fontId="7" fillId="0" borderId="0" xfId="47" applyFont="1">
      <alignment/>
      <protection/>
    </xf>
    <xf numFmtId="0" fontId="7" fillId="0" borderId="0" xfId="47" applyFont="1" applyAlignment="1">
      <alignment horizontal="left"/>
      <protection/>
    </xf>
    <xf numFmtId="165" fontId="15" fillId="0" borderId="0" xfId="60" applyFont="1" applyBorder="1">
      <alignment/>
      <protection/>
    </xf>
    <xf numFmtId="165" fontId="15" fillId="0" borderId="0" xfId="60" applyNumberFormat="1" applyFont="1" applyBorder="1">
      <alignment/>
      <protection/>
    </xf>
    <xf numFmtId="165" fontId="15" fillId="0" borderId="0" xfId="47" applyNumberFormat="1" applyFont="1">
      <alignment/>
      <protection/>
    </xf>
    <xf numFmtId="0" fontId="15" fillId="0" borderId="0" xfId="47" applyFont="1" applyAlignment="1" quotePrefix="1">
      <alignment horizontal="left"/>
      <protection/>
    </xf>
    <xf numFmtId="0" fontId="9" fillId="0" borderId="12" xfId="47" applyFont="1" applyBorder="1" applyAlignment="1">
      <alignment horizontal="right" vertical="center"/>
      <protection/>
    </xf>
    <xf numFmtId="0" fontId="9" fillId="0" borderId="12" xfId="47" applyFont="1" applyBorder="1" applyAlignment="1">
      <alignment vertical="center"/>
      <protection/>
    </xf>
    <xf numFmtId="166" fontId="10" fillId="0" borderId="10" xfId="47" applyNumberFormat="1" applyFont="1" applyBorder="1">
      <alignment/>
      <protection/>
    </xf>
    <xf numFmtId="0" fontId="10" fillId="0" borderId="10" xfId="47" applyFont="1" applyBorder="1">
      <alignment/>
      <protection/>
    </xf>
    <xf numFmtId="164" fontId="16" fillId="0" borderId="10" xfId="47" applyNumberFormat="1" applyFont="1" applyBorder="1" applyAlignment="1">
      <alignment wrapText="1"/>
      <protection/>
    </xf>
    <xf numFmtId="0" fontId="16" fillId="0" borderId="10" xfId="47" applyFont="1" applyBorder="1" applyAlignment="1">
      <alignment horizontal="left" wrapText="1"/>
      <protection/>
    </xf>
    <xf numFmtId="164" fontId="17" fillId="0" borderId="0" xfId="47" applyNumberFormat="1" applyFont="1">
      <alignment/>
      <protection/>
    </xf>
    <xf numFmtId="166" fontId="3" fillId="0" borderId="0" xfId="47" applyNumberFormat="1" applyFont="1">
      <alignment/>
      <protection/>
    </xf>
    <xf numFmtId="164" fontId="18" fillId="0" borderId="0" xfId="47" applyNumberFormat="1" applyFont="1" applyAlignment="1">
      <alignment wrapText="1"/>
      <protection/>
    </xf>
    <xf numFmtId="0" fontId="18" fillId="0" borderId="0" xfId="47" applyFont="1" applyAlignment="1">
      <alignment horizontal="left" wrapText="1"/>
      <protection/>
    </xf>
    <xf numFmtId="166" fontId="3" fillId="0" borderId="0" xfId="47" applyNumberFormat="1" applyFont="1" applyAlignment="1">
      <alignment horizontal="right"/>
      <protection/>
    </xf>
    <xf numFmtId="166" fontId="10" fillId="0" borderId="0" xfId="47" applyNumberFormat="1" applyFont="1" applyBorder="1">
      <alignment/>
      <protection/>
    </xf>
    <xf numFmtId="164" fontId="16" fillId="0" borderId="0" xfId="47" applyNumberFormat="1" applyFont="1" applyBorder="1" applyAlignment="1">
      <alignment wrapText="1"/>
      <protection/>
    </xf>
    <xf numFmtId="0" fontId="16" fillId="0" borderId="0" xfId="47" applyFont="1" applyBorder="1" applyAlignment="1">
      <alignment horizontal="left" wrapText="1"/>
      <protection/>
    </xf>
    <xf numFmtId="0" fontId="18" fillId="0" borderId="10" xfId="47" applyFont="1" applyBorder="1" applyAlignment="1">
      <alignment horizontal="right" vertical="top" wrapText="1"/>
      <protection/>
    </xf>
    <xf numFmtId="0" fontId="3" fillId="0" borderId="10" xfId="47" applyFont="1" applyBorder="1" applyAlignment="1">
      <alignment horizontal="right" vertical="top"/>
      <protection/>
    </xf>
    <xf numFmtId="0" fontId="18" fillId="0" borderId="10" xfId="47" applyFont="1" applyBorder="1" applyAlignment="1">
      <alignment horizontal="left" wrapText="1"/>
      <protection/>
    </xf>
    <xf numFmtId="0" fontId="3" fillId="0" borderId="11" xfId="47" applyFont="1" applyBorder="1" applyAlignment="1">
      <alignment horizontal="left"/>
      <protection/>
    </xf>
    <xf numFmtId="3" fontId="3" fillId="0" borderId="0" xfId="47" applyNumberFormat="1" applyFont="1">
      <alignment/>
      <protection/>
    </xf>
    <xf numFmtId="165" fontId="4" fillId="0" borderId="0" xfId="60" applyNumberFormat="1" applyFont="1" applyBorder="1" applyAlignment="1">
      <alignment horizontal="left"/>
      <protection/>
    </xf>
    <xf numFmtId="3" fontId="11" fillId="0" borderId="0" xfId="47" applyNumberFormat="1" applyFont="1" applyAlignment="1">
      <alignment horizontal="right" vertical="center"/>
      <protection/>
    </xf>
    <xf numFmtId="0" fontId="11" fillId="0" borderId="0" xfId="47" applyNumberFormat="1" applyFont="1" applyAlignment="1">
      <alignment horizontal="right" vertical="center"/>
      <protection/>
    </xf>
    <xf numFmtId="3" fontId="19" fillId="0" borderId="0" xfId="47" applyNumberFormat="1" applyFont="1" applyAlignment="1">
      <alignment horizontal="right" vertical="center"/>
      <protection/>
    </xf>
    <xf numFmtId="166" fontId="10" fillId="0" borderId="10" xfId="47" applyNumberFormat="1" applyFont="1" applyBorder="1" applyAlignment="1">
      <alignment horizontal="right"/>
      <protection/>
    </xf>
    <xf numFmtId="0" fontId="10" fillId="0" borderId="10" xfId="47" applyFont="1" applyBorder="1" applyAlignment="1">
      <alignment horizontal="right"/>
      <protection/>
    </xf>
    <xf numFmtId="3" fontId="10" fillId="0" borderId="10" xfId="47" applyNumberFormat="1" applyFont="1" applyBorder="1" applyAlignment="1">
      <alignment horizontal="right" wrapText="1"/>
      <protection/>
    </xf>
    <xf numFmtId="3" fontId="10" fillId="0" borderId="10" xfId="47" applyNumberFormat="1" applyFont="1" applyBorder="1" applyAlignment="1">
      <alignment horizontal="right"/>
      <protection/>
    </xf>
    <xf numFmtId="0" fontId="10" fillId="0" borderId="10" xfId="47" applyFont="1" applyBorder="1" applyAlignment="1">
      <alignment wrapText="1"/>
      <protection/>
    </xf>
    <xf numFmtId="166" fontId="10" fillId="0" borderId="0" xfId="47" applyNumberFormat="1" applyFont="1" applyAlignment="1">
      <alignment horizontal="right"/>
      <protection/>
    </xf>
    <xf numFmtId="0" fontId="10" fillId="0" borderId="0" xfId="47" applyFont="1" applyAlignment="1">
      <alignment horizontal="right"/>
      <protection/>
    </xf>
    <xf numFmtId="3" fontId="10" fillId="0" borderId="0" xfId="47" applyNumberFormat="1" applyFont="1" applyAlignment="1">
      <alignment horizontal="right" wrapText="1"/>
      <protection/>
    </xf>
    <xf numFmtId="3" fontId="10" fillId="0" borderId="0" xfId="47" applyNumberFormat="1" applyFont="1" applyAlignment="1">
      <alignment horizontal="right"/>
      <protection/>
    </xf>
    <xf numFmtId="0" fontId="10" fillId="0" borderId="0" xfId="47" applyFont="1" applyAlignment="1">
      <alignment wrapText="1"/>
      <protection/>
    </xf>
    <xf numFmtId="3" fontId="13" fillId="0" borderId="0" xfId="47" applyNumberFormat="1" applyFont="1">
      <alignment/>
      <protection/>
    </xf>
    <xf numFmtId="3" fontId="3" fillId="0" borderId="0" xfId="47" applyNumberFormat="1" applyFont="1" applyAlignment="1">
      <alignment horizontal="right" wrapText="1"/>
      <protection/>
    </xf>
    <xf numFmtId="0" fontId="3" fillId="0" borderId="0" xfId="47" applyFont="1" applyAlignment="1">
      <alignment wrapText="1"/>
      <protection/>
    </xf>
    <xf numFmtId="0" fontId="19" fillId="0" borderId="0" xfId="47" applyNumberFormat="1" applyFont="1" applyAlignment="1">
      <alignment horizontal="right" vertical="center"/>
      <protection/>
    </xf>
    <xf numFmtId="166" fontId="6" fillId="0" borderId="0" xfId="47" applyNumberFormat="1" applyFont="1" applyAlignment="1">
      <alignment horizontal="right"/>
      <protection/>
    </xf>
    <xf numFmtId="3" fontId="6" fillId="0" borderId="0" xfId="47" applyNumberFormat="1" applyFont="1" applyAlignment="1">
      <alignment horizontal="right" wrapText="1"/>
      <protection/>
    </xf>
    <xf numFmtId="0" fontId="6" fillId="0" borderId="0" xfId="47" applyFont="1" applyAlignment="1">
      <alignment wrapText="1"/>
      <protection/>
    </xf>
    <xf numFmtId="0" fontId="10" fillId="0" borderId="0" xfId="47" applyFont="1" applyAlignment="1">
      <alignment/>
      <protection/>
    </xf>
    <xf numFmtId="166" fontId="3" fillId="0" borderId="10" xfId="47" applyNumberFormat="1" applyFont="1" applyBorder="1" applyAlignment="1">
      <alignment horizontal="right" vertical="top" wrapText="1"/>
      <protection/>
    </xf>
    <xf numFmtId="3" fontId="3" fillId="0" borderId="10" xfId="47" applyNumberFormat="1" applyFont="1" applyBorder="1" applyAlignment="1">
      <alignment horizontal="right" vertical="top" wrapText="1"/>
      <protection/>
    </xf>
    <xf numFmtId="3" fontId="3" fillId="0" borderId="11" xfId="47" applyNumberFormat="1" applyFont="1" applyBorder="1" applyAlignment="1">
      <alignment horizontal="left" vertical="center"/>
      <protection/>
    </xf>
    <xf numFmtId="0" fontId="2" fillId="0" borderId="0" xfId="47">
      <alignment/>
      <protection/>
    </xf>
    <xf numFmtId="3" fontId="17" fillId="0" borderId="0" xfId="47" applyNumberFormat="1" applyFont="1" applyAlignment="1">
      <alignment horizontal="right" wrapText="1" indent="1"/>
      <protection/>
    </xf>
    <xf numFmtId="3" fontId="3" fillId="0" borderId="10" xfId="47" applyNumberFormat="1" applyFont="1" applyBorder="1" applyAlignment="1">
      <alignment horizontal="right"/>
      <protection/>
    </xf>
    <xf numFmtId="164" fontId="3" fillId="0" borderId="10" xfId="47" applyNumberFormat="1" applyFont="1" applyBorder="1">
      <alignment/>
      <protection/>
    </xf>
    <xf numFmtId="164" fontId="3" fillId="0" borderId="0" xfId="47" applyNumberFormat="1" applyFont="1">
      <alignment/>
      <protection/>
    </xf>
    <xf numFmtId="164" fontId="10" fillId="0" borderId="0" xfId="47" applyNumberFormat="1" applyFont="1">
      <alignment/>
      <protection/>
    </xf>
    <xf numFmtId="3" fontId="3" fillId="0" borderId="0" xfId="47" applyNumberFormat="1" applyFont="1" applyBorder="1" applyAlignment="1">
      <alignment horizontal="right"/>
      <protection/>
    </xf>
    <xf numFmtId="164" fontId="3" fillId="0" borderId="0" xfId="47" applyNumberFormat="1" applyFont="1" applyBorder="1">
      <alignment/>
      <protection/>
    </xf>
    <xf numFmtId="3" fontId="10" fillId="0" borderId="0" xfId="45" applyNumberFormat="1" applyFont="1" applyAlignment="1">
      <alignment/>
    </xf>
    <xf numFmtId="3" fontId="3" fillId="0" borderId="0" xfId="45" applyNumberFormat="1" applyFont="1" applyAlignment="1">
      <alignment/>
    </xf>
    <xf numFmtId="3" fontId="10" fillId="0" borderId="0" xfId="47" applyNumberFormat="1" applyFont="1">
      <alignment/>
      <protection/>
    </xf>
    <xf numFmtId="0" fontId="2" fillId="0" borderId="0" xfId="47" applyBorder="1" applyAlignment="1">
      <alignment/>
      <protection/>
    </xf>
    <xf numFmtId="164" fontId="10" fillId="0" borderId="0" xfId="45" applyNumberFormat="1" applyFont="1" applyAlignment="1">
      <alignment vertical="center"/>
    </xf>
    <xf numFmtId="0" fontId="10" fillId="0" borderId="0" xfId="47" applyFont="1" applyAlignment="1">
      <alignment horizontal="left" vertical="center"/>
      <protection/>
    </xf>
    <xf numFmtId="164" fontId="3" fillId="0" borderId="0" xfId="45" applyNumberFormat="1" applyFont="1" applyAlignment="1">
      <alignment vertical="center"/>
    </xf>
    <xf numFmtId="3" fontId="10" fillId="0" borderId="0" xfId="45" applyNumberFormat="1" applyFont="1" applyAlignment="1">
      <alignment vertical="center"/>
    </xf>
    <xf numFmtId="3" fontId="3" fillId="0" borderId="0" xfId="45" applyNumberFormat="1" applyFont="1" applyAlignment="1">
      <alignment vertical="center"/>
    </xf>
    <xf numFmtId="0" fontId="3" fillId="0" borderId="10" xfId="47" applyFont="1" applyBorder="1" applyAlignment="1">
      <alignment horizontal="right" vertical="center" wrapText="1"/>
      <protection/>
    </xf>
    <xf numFmtId="166" fontId="3" fillId="0" borderId="10" xfId="47" applyNumberFormat="1" applyFont="1" applyBorder="1">
      <alignment/>
      <protection/>
    </xf>
    <xf numFmtId="43" fontId="3" fillId="0" borderId="0" xfId="45" applyFont="1" applyAlignment="1">
      <alignment horizontal="right"/>
    </xf>
    <xf numFmtId="167" fontId="3" fillId="0" borderId="0" xfId="45" applyNumberFormat="1" applyFont="1" applyAlignment="1">
      <alignment horizontal="right"/>
    </xf>
    <xf numFmtId="166" fontId="3" fillId="0" borderId="0" xfId="47" applyNumberFormat="1" applyFont="1" applyBorder="1">
      <alignment/>
      <protection/>
    </xf>
    <xf numFmtId="0" fontId="3" fillId="0" borderId="0" xfId="47" applyFont="1" applyBorder="1" applyAlignment="1">
      <alignment horizontal="right"/>
      <protection/>
    </xf>
    <xf numFmtId="9" fontId="3" fillId="0" borderId="0" xfId="51" applyFont="1" applyAlignment="1">
      <alignment horizontal="right"/>
    </xf>
    <xf numFmtId="0" fontId="3" fillId="0" borderId="0" xfId="47" applyFont="1" applyAlignment="1">
      <alignment horizontal="right" vertical="center" wrapText="1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vertical="center" wrapText="1"/>
      <protection/>
    </xf>
    <xf numFmtId="0" fontId="7" fillId="0" borderId="0" xfId="47" applyFont="1" applyBorder="1" applyAlignment="1">
      <alignment/>
      <protection/>
    </xf>
    <xf numFmtId="0" fontId="5" fillId="0" borderId="0" xfId="47" applyFont="1" applyAlignment="1">
      <alignment horizontal="left"/>
      <protection/>
    </xf>
    <xf numFmtId="0" fontId="7" fillId="0" borderId="10" xfId="47" applyFont="1" applyFill="1" applyBorder="1" applyAlignment="1">
      <alignment horizontal="left" vertical="center"/>
      <protection/>
    </xf>
    <xf numFmtId="0" fontId="3" fillId="0" borderId="11" xfId="47" applyFont="1" applyBorder="1" applyAlignment="1">
      <alignment horizontal="center"/>
      <protection/>
    </xf>
    <xf numFmtId="0" fontId="3" fillId="0" borderId="0" xfId="47" applyFont="1" applyBorder="1" applyAlignment="1">
      <alignment horizontal="center"/>
      <protection/>
    </xf>
    <xf numFmtId="0" fontId="3" fillId="0" borderId="10" xfId="47" applyFont="1" applyBorder="1" applyAlignment="1">
      <alignment horizontal="center"/>
      <protection/>
    </xf>
    <xf numFmtId="0" fontId="3" fillId="0" borderId="11" xfId="47" applyFont="1" applyBorder="1" applyAlignment="1">
      <alignment horizontal="center" vertical="top"/>
      <protection/>
    </xf>
    <xf numFmtId="0" fontId="3" fillId="0" borderId="10" xfId="47" applyFont="1" applyBorder="1" applyAlignment="1">
      <alignment horizontal="center" vertical="top"/>
      <protection/>
    </xf>
    <xf numFmtId="0" fontId="3" fillId="0" borderId="12" xfId="47" applyFont="1" applyBorder="1" applyAlignment="1">
      <alignment horizontal="center"/>
      <protection/>
    </xf>
    <xf numFmtId="0" fontId="7" fillId="0" borderId="10" xfId="47" applyFont="1" applyFill="1" applyBorder="1" applyAlignment="1">
      <alignment horizontal="left" vertical="center" wrapText="1"/>
      <protection/>
    </xf>
    <xf numFmtId="0" fontId="3" fillId="0" borderId="11" xfId="47" applyFont="1" applyBorder="1" applyAlignment="1">
      <alignment horizontal="left" vertical="center" wrapText="1"/>
      <protection/>
    </xf>
    <xf numFmtId="0" fontId="3" fillId="0" borderId="10" xfId="47" applyFont="1" applyBorder="1" applyAlignment="1">
      <alignment horizontal="left" vertical="center" wrapText="1"/>
      <protection/>
    </xf>
    <xf numFmtId="0" fontId="3" fillId="0" borderId="12" xfId="47" applyFont="1" applyBorder="1" applyAlignment="1">
      <alignment horizontal="center" vertical="center" wrapText="1"/>
      <protection/>
    </xf>
    <xf numFmtId="0" fontId="5" fillId="0" borderId="11" xfId="47" applyFont="1" applyBorder="1" applyAlignment="1">
      <alignment horizontal="left"/>
      <protection/>
    </xf>
    <xf numFmtId="0" fontId="3" fillId="0" borderId="11" xfId="47" applyFont="1" applyBorder="1" applyAlignment="1">
      <alignment horizontal="left" vertical="center"/>
      <protection/>
    </xf>
    <xf numFmtId="0" fontId="3" fillId="0" borderId="10" xfId="47" applyFont="1" applyBorder="1" applyAlignment="1">
      <alignment horizontal="left" vertical="center"/>
      <protection/>
    </xf>
    <xf numFmtId="0" fontId="3" fillId="0" borderId="12" xfId="47" applyFont="1" applyBorder="1" applyAlignment="1">
      <alignment horizontal="center" wrapText="1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left"/>
      <protection/>
    </xf>
    <xf numFmtId="0" fontId="7" fillId="0" borderId="0" xfId="47" applyFont="1" applyFill="1" applyAlignment="1">
      <alignment horizontal="center" wrapText="1"/>
      <protection/>
    </xf>
    <xf numFmtId="0" fontId="10" fillId="0" borderId="10" xfId="47" applyFont="1" applyFill="1" applyBorder="1" applyAlignment="1">
      <alignment horizontal="left" vertical="center" wrapText="1"/>
      <protection/>
    </xf>
    <xf numFmtId="0" fontId="3" fillId="0" borderId="11" xfId="47" applyFont="1" applyBorder="1" applyAlignment="1" quotePrefix="1">
      <alignment horizontal="center"/>
      <protection/>
    </xf>
    <xf numFmtId="0" fontId="3" fillId="0" borderId="0" xfId="47" applyFont="1" applyBorder="1" applyAlignment="1" quotePrefix="1">
      <alignment horizontal="center"/>
      <protection/>
    </xf>
    <xf numFmtId="0" fontId="7" fillId="0" borderId="0" xfId="47" applyFont="1" applyFill="1" applyAlignment="1">
      <alignment horizontal="left"/>
      <protection/>
    </xf>
    <xf numFmtId="0" fontId="9" fillId="0" borderId="11" xfId="47" applyFont="1" applyBorder="1" applyAlignment="1" quotePrefix="1">
      <alignment horizontal="center"/>
      <protection/>
    </xf>
    <xf numFmtId="0" fontId="9" fillId="0" borderId="0" xfId="47" applyFont="1" applyBorder="1" applyAlignment="1" quotePrefix="1">
      <alignment horizontal="center"/>
      <protection/>
    </xf>
    <xf numFmtId="0" fontId="7" fillId="0" borderId="0" xfId="47" applyFont="1" applyFill="1" applyAlignment="1">
      <alignment horizontal="left" vertical="center"/>
      <protection/>
    </xf>
    <xf numFmtId="0" fontId="18" fillId="0" borderId="0" xfId="47" applyFont="1" applyAlignment="1">
      <alignment horizontal="center" wrapText="1"/>
      <protection/>
    </xf>
    <xf numFmtId="0" fontId="3" fillId="0" borderId="0" xfId="47" applyFont="1" applyBorder="1" applyAlignment="1">
      <alignment horizontal="center" wrapText="1"/>
      <protection/>
    </xf>
    <xf numFmtId="3" fontId="7" fillId="0" borderId="0" xfId="47" applyNumberFormat="1" applyFont="1" applyFill="1" applyAlignment="1">
      <alignment horizontal="left" vertical="center"/>
      <protection/>
    </xf>
    <xf numFmtId="3" fontId="10" fillId="0" borderId="11" xfId="47" applyNumberFormat="1" applyFont="1" applyBorder="1" applyAlignment="1">
      <alignment horizontal="center" vertical="center"/>
      <protection/>
    </xf>
    <xf numFmtId="3" fontId="10" fillId="0" borderId="10" xfId="47" applyNumberFormat="1" applyFont="1" applyBorder="1" applyAlignment="1">
      <alignment horizontal="center" vertical="center"/>
      <protection/>
    </xf>
    <xf numFmtId="3" fontId="3" fillId="0" borderId="12" xfId="47" applyNumberFormat="1" applyFont="1" applyBorder="1" applyAlignment="1">
      <alignment horizontal="center" vertical="center"/>
      <protection/>
    </xf>
    <xf numFmtId="0" fontId="3" fillId="0" borderId="12" xfId="47" applyFont="1" applyBorder="1" applyAlignment="1">
      <alignment horizontal="center" vertical="center"/>
      <protection/>
    </xf>
    <xf numFmtId="0" fontId="3" fillId="0" borderId="11" xfId="47" applyFont="1" applyBorder="1" applyAlignment="1">
      <alignment horizontal="right" vertical="top" wrapText="1"/>
      <protection/>
    </xf>
    <xf numFmtId="0" fontId="3" fillId="0" borderId="10" xfId="47" applyFont="1" applyBorder="1" applyAlignment="1">
      <alignment horizontal="right" vertical="top" wrapText="1"/>
      <protection/>
    </xf>
    <xf numFmtId="0" fontId="7" fillId="0" borderId="10" xfId="47" applyFont="1" applyFill="1" applyBorder="1" applyAlignment="1">
      <alignment wrapText="1"/>
      <protection/>
    </xf>
    <xf numFmtId="0" fontId="3" fillId="0" borderId="10" xfId="47" applyFont="1" applyBorder="1">
      <alignment/>
      <protection/>
    </xf>
    <xf numFmtId="0" fontId="3" fillId="0" borderId="13" xfId="47" applyFont="1" applyBorder="1" applyAlignment="1">
      <alignment horizontal="center"/>
      <protection/>
    </xf>
    <xf numFmtId="0" fontId="3" fillId="0" borderId="11" xfId="47" applyFont="1" applyBorder="1" applyAlignment="1">
      <alignment horizontal="right" vertical="center" wrapText="1"/>
      <protection/>
    </xf>
    <xf numFmtId="0" fontId="3" fillId="0" borderId="10" xfId="47" applyFont="1" applyBorder="1" applyAlignment="1">
      <alignment horizontal="right" vertical="center" wrapText="1"/>
      <protection/>
    </xf>
    <xf numFmtId="0" fontId="3" fillId="0" borderId="14" xfId="47" applyFont="1" applyBorder="1" applyAlignment="1">
      <alignment horizontal="right" vertical="top" wrapText="1"/>
      <protection/>
    </xf>
    <xf numFmtId="0" fontId="3" fillId="0" borderId="14" xfId="47" applyFont="1" applyBorder="1" applyAlignment="1">
      <alignment horizontal="center"/>
      <protection/>
    </xf>
    <xf numFmtId="0" fontId="3" fillId="0" borderId="0" xfId="47" applyFont="1" applyAlignment="1">
      <alignment horizontal="right" vertical="top" wrapText="1"/>
      <protection/>
    </xf>
    <xf numFmtId="0" fontId="3" fillId="0" borderId="0" xfId="47" applyFont="1" applyAlignment="1">
      <alignment horizontal="right" vertical="center"/>
      <protection/>
    </xf>
    <xf numFmtId="0" fontId="3" fillId="0" borderId="0" xfId="47" applyFont="1">
      <alignment/>
      <protection/>
    </xf>
    <xf numFmtId="0" fontId="3" fillId="0" borderId="15" xfId="47" applyFont="1" applyBorder="1" applyAlignment="1">
      <alignment horizontal="center"/>
      <protection/>
    </xf>
    <xf numFmtId="0" fontId="7" fillId="0" borderId="0" xfId="47" applyFont="1" applyFill="1" applyBorder="1" applyAlignment="1">
      <alignment horizontal="left" wrapText="1"/>
      <protection/>
    </xf>
    <xf numFmtId="0" fontId="9" fillId="0" borderId="14" xfId="47" applyFont="1" applyFill="1" applyBorder="1" applyAlignment="1">
      <alignment vertical="center" wrapText="1"/>
      <protection/>
    </xf>
    <xf numFmtId="0" fontId="9" fillId="0" borderId="0" xfId="47" applyFont="1" applyFill="1" applyBorder="1" applyAlignment="1">
      <alignment vertical="center" wrapText="1"/>
      <protection/>
    </xf>
    <xf numFmtId="0" fontId="3" fillId="0" borderId="0" xfId="47" applyFont="1" applyAlignment="1">
      <alignment horizontal="left" vertical="center"/>
      <protection/>
    </xf>
    <xf numFmtId="0" fontId="3" fillId="0" borderId="0" xfId="47" applyFont="1" applyBorder="1" applyAlignment="1">
      <alignment horizontal="right" vertical="top"/>
      <protection/>
    </xf>
    <xf numFmtId="0" fontId="3" fillId="0" borderId="14" xfId="47" applyFont="1" applyBorder="1" applyAlignment="1">
      <alignment horizontal="right" vertical="top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ta" xfId="48"/>
    <cellStyle name="Output" xfId="49"/>
    <cellStyle name="Percent" xfId="50"/>
    <cellStyle name="Percentuale 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trattino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I12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36.7109375" style="2" customWidth="1"/>
    <col min="2" max="3" width="8.140625" style="1" customWidth="1"/>
    <col min="4" max="4" width="0.5625" style="1" customWidth="1"/>
    <col min="5" max="6" width="8.140625" style="1" customWidth="1"/>
    <col min="7" max="7" width="0.5625" style="1" customWidth="1"/>
    <col min="8" max="8" width="8.140625" style="1" customWidth="1"/>
    <col min="9" max="16384" width="9.140625" style="1" customWidth="1"/>
  </cols>
  <sheetData>
    <row r="1" spans="1:9" s="25" customFormat="1" ht="25.5" customHeight="1">
      <c r="A1" s="191" t="s">
        <v>12</v>
      </c>
      <c r="B1" s="191"/>
      <c r="C1" s="191"/>
      <c r="D1" s="191"/>
      <c r="E1" s="191"/>
      <c r="F1" s="191"/>
      <c r="G1" s="191"/>
      <c r="H1" s="191"/>
      <c r="I1" s="191"/>
    </row>
    <row r="2" spans="1:9" ht="12.75">
      <c r="A2" s="192"/>
      <c r="B2" s="195" t="s">
        <v>11</v>
      </c>
      <c r="C2" s="195"/>
      <c r="D2" s="23"/>
      <c r="E2" s="197" t="s">
        <v>10</v>
      </c>
      <c r="F2" s="197"/>
      <c r="G2" s="197"/>
      <c r="H2" s="197"/>
      <c r="I2" s="197"/>
    </row>
    <row r="3" spans="1:9" ht="12.75">
      <c r="A3" s="193"/>
      <c r="B3" s="196"/>
      <c r="C3" s="196"/>
      <c r="D3" s="22"/>
      <c r="E3" s="197" t="s">
        <v>9</v>
      </c>
      <c r="F3" s="197"/>
      <c r="G3" s="22"/>
      <c r="H3" s="197" t="s">
        <v>8</v>
      </c>
      <c r="I3" s="197"/>
    </row>
    <row r="4" spans="1:9" ht="12.75">
      <c r="A4" s="194"/>
      <c r="B4" s="21">
        <v>2006</v>
      </c>
      <c r="C4" s="21">
        <v>2007</v>
      </c>
      <c r="D4" s="21"/>
      <c r="E4" s="21">
        <v>2006</v>
      </c>
      <c r="F4" s="21">
        <v>2007</v>
      </c>
      <c r="G4" s="6"/>
      <c r="H4" s="21">
        <v>2006</v>
      </c>
      <c r="I4" s="21">
        <v>2007</v>
      </c>
    </row>
    <row r="5" spans="1:9" ht="12.75">
      <c r="A5" s="20" t="s">
        <v>7</v>
      </c>
      <c r="B5" s="19">
        <v>56529</v>
      </c>
      <c r="C5" s="19">
        <v>53914</v>
      </c>
      <c r="D5" s="18"/>
      <c r="E5" s="18">
        <v>5.978045917450111</v>
      </c>
      <c r="F5" s="18">
        <v>5.8</v>
      </c>
      <c r="G5" s="18"/>
      <c r="H5" s="18">
        <v>3.431023850680754</v>
      </c>
      <c r="I5" s="1">
        <v>3.3</v>
      </c>
    </row>
    <row r="6" spans="1:9" s="14" customFormat="1" ht="12.75" customHeight="1">
      <c r="A6" s="17" t="s">
        <v>6</v>
      </c>
      <c r="B6" s="16">
        <v>10062</v>
      </c>
      <c r="C6" s="16">
        <v>14982</v>
      </c>
      <c r="D6" s="15"/>
      <c r="E6" s="15">
        <v>4.092689533989823</v>
      </c>
      <c r="F6" s="15">
        <v>5.2</v>
      </c>
      <c r="G6" s="15"/>
      <c r="H6" s="15">
        <v>1.9574466429459358</v>
      </c>
      <c r="I6" s="14">
        <v>2.6</v>
      </c>
    </row>
    <row r="7" spans="1:9" ht="12.75">
      <c r="A7" s="13" t="s">
        <v>5</v>
      </c>
      <c r="B7" s="11">
        <v>593</v>
      </c>
      <c r="C7" s="11">
        <v>635</v>
      </c>
      <c r="D7" s="10"/>
      <c r="E7" s="10">
        <v>4.681455751164442</v>
      </c>
      <c r="F7" s="10">
        <v>4.5</v>
      </c>
      <c r="G7" s="10"/>
      <c r="H7" s="10">
        <v>1.5947719449225473</v>
      </c>
      <c r="I7" s="1">
        <v>1.6</v>
      </c>
    </row>
    <row r="8" spans="1:9" ht="12.75">
      <c r="A8" s="13" t="s">
        <v>4</v>
      </c>
      <c r="B8" s="11">
        <v>408</v>
      </c>
      <c r="C8" s="11">
        <v>435</v>
      </c>
      <c r="D8" s="10"/>
      <c r="E8" s="10">
        <v>4.819277108433735</v>
      </c>
      <c r="F8" s="10">
        <v>4.7</v>
      </c>
      <c r="G8" s="10"/>
      <c r="H8" s="10">
        <v>1.8500884233437629</v>
      </c>
      <c r="I8" s="1">
        <v>1.8</v>
      </c>
    </row>
    <row r="9" spans="1:9" ht="12.75">
      <c r="A9" s="12" t="s">
        <v>3</v>
      </c>
      <c r="B9" s="11">
        <v>37630</v>
      </c>
      <c r="C9" s="11">
        <v>36641</v>
      </c>
      <c r="D9" s="10"/>
      <c r="E9" s="10">
        <v>6.319293072120212</v>
      </c>
      <c r="F9" s="10">
        <v>5.6</v>
      </c>
      <c r="G9" s="10"/>
      <c r="H9" s="10">
        <v>3.066712196028351</v>
      </c>
      <c r="I9" s="1">
        <v>2.8</v>
      </c>
    </row>
    <row r="10" spans="1:9" ht="12.75">
      <c r="A10" s="9" t="s">
        <v>2</v>
      </c>
      <c r="B10" s="8">
        <v>4694</v>
      </c>
      <c r="C10" s="8">
        <v>5000</v>
      </c>
      <c r="D10" s="7"/>
      <c r="E10" s="7">
        <v>4.357351057312069</v>
      </c>
      <c r="F10" s="7">
        <v>4.3</v>
      </c>
      <c r="G10" s="7"/>
      <c r="H10" s="7">
        <v>2.536173155682346</v>
      </c>
      <c r="I10" s="6">
        <v>2.6</v>
      </c>
    </row>
    <row r="11" spans="1:8" s="4" customFormat="1" ht="12.75" customHeight="1">
      <c r="A11" s="190" t="s">
        <v>1</v>
      </c>
      <c r="B11" s="190"/>
      <c r="C11" s="190"/>
      <c r="D11" s="190"/>
      <c r="E11" s="190"/>
      <c r="F11" s="190"/>
      <c r="G11" s="190"/>
      <c r="H11" s="190"/>
    </row>
    <row r="12" ht="12.75">
      <c r="A12" s="3" t="s">
        <v>0</v>
      </c>
    </row>
  </sheetData>
  <sheetProtection/>
  <mergeCells count="7">
    <mergeCell ref="A11:H11"/>
    <mergeCell ref="A1:I1"/>
    <mergeCell ref="A2:A4"/>
    <mergeCell ref="B2:C3"/>
    <mergeCell ref="E2:I2"/>
    <mergeCell ref="E3:F3"/>
    <mergeCell ref="H3:I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5"/>
  <dimension ref="A1:P36"/>
  <sheetViews>
    <sheetView zoomScalePageLayoutView="0" workbookViewId="0" topLeftCell="A1">
      <selection activeCell="G40" sqref="G40"/>
    </sheetView>
  </sheetViews>
  <sheetFormatPr defaultColWidth="9.140625" defaultRowHeight="15"/>
  <cols>
    <col min="1" max="1" width="16.28125" style="1" customWidth="1"/>
    <col min="2" max="5" width="14.00390625" style="1" customWidth="1"/>
    <col min="6" max="6" width="0.5625" style="1" customWidth="1"/>
    <col min="7" max="7" width="14.00390625" style="1" customWidth="1"/>
    <col min="8" max="16384" width="9.140625" style="1" customWidth="1"/>
  </cols>
  <sheetData>
    <row r="1" spans="1:7" s="36" customFormat="1" ht="25.5" customHeight="1">
      <c r="A1" s="225" t="s">
        <v>194</v>
      </c>
      <c r="B1" s="225"/>
      <c r="C1" s="225"/>
      <c r="D1" s="225"/>
      <c r="E1" s="225"/>
      <c r="F1" s="225"/>
      <c r="G1" s="225"/>
    </row>
    <row r="2" spans="1:7" ht="12.75">
      <c r="A2" s="203"/>
      <c r="B2" s="227" t="s">
        <v>193</v>
      </c>
      <c r="C2" s="227"/>
      <c r="D2" s="227"/>
      <c r="E2" s="227"/>
      <c r="F2" s="24"/>
      <c r="G2" s="228" t="s">
        <v>192</v>
      </c>
    </row>
    <row r="3" spans="1:7" ht="12.75">
      <c r="A3" s="226"/>
      <c r="B3" s="179" t="s">
        <v>191</v>
      </c>
      <c r="C3" s="179" t="s">
        <v>190</v>
      </c>
      <c r="D3" s="179" t="s">
        <v>189</v>
      </c>
      <c r="E3" s="179" t="s">
        <v>188</v>
      </c>
      <c r="F3" s="179"/>
      <c r="G3" s="229"/>
    </row>
    <row r="4" spans="1:7" ht="15.75" customHeight="1">
      <c r="A4" s="206" t="s">
        <v>177</v>
      </c>
      <c r="B4" s="206"/>
      <c r="C4" s="206"/>
      <c r="D4" s="206"/>
      <c r="E4" s="206"/>
      <c r="F4" s="206"/>
      <c r="G4" s="206"/>
    </row>
    <row r="5" spans="1:7" ht="15.75" customHeight="1">
      <c r="A5" s="206">
        <v>2007</v>
      </c>
      <c r="B5" s="206"/>
      <c r="C5" s="206"/>
      <c r="D5" s="206"/>
      <c r="E5" s="206"/>
      <c r="F5" s="206"/>
      <c r="G5" s="206"/>
    </row>
    <row r="6" spans="1:7" ht="12.75">
      <c r="A6" s="12" t="s">
        <v>156</v>
      </c>
      <c r="B6" s="178">
        <v>120</v>
      </c>
      <c r="C6" s="178">
        <v>87</v>
      </c>
      <c r="D6" s="178">
        <v>40</v>
      </c>
      <c r="E6" s="178">
        <v>100</v>
      </c>
      <c r="F6" s="178"/>
      <c r="G6" s="178">
        <v>144</v>
      </c>
    </row>
    <row r="7" spans="1:7" ht="12.75">
      <c r="A7" s="12" t="s">
        <v>155</v>
      </c>
      <c r="B7" s="178">
        <v>87</v>
      </c>
      <c r="C7" s="178">
        <v>37</v>
      </c>
      <c r="D7" s="178">
        <v>30</v>
      </c>
      <c r="E7" s="178">
        <v>47</v>
      </c>
      <c r="F7" s="178"/>
      <c r="G7" s="178">
        <v>92</v>
      </c>
    </row>
    <row r="8" spans="1:7" s="83" customFormat="1" ht="12.75">
      <c r="A8" s="175" t="s">
        <v>21</v>
      </c>
      <c r="B8" s="177">
        <v>207</v>
      </c>
      <c r="C8" s="177">
        <v>124</v>
      </c>
      <c r="D8" s="177">
        <v>70</v>
      </c>
      <c r="E8" s="177">
        <v>147</v>
      </c>
      <c r="F8" s="177"/>
      <c r="G8" s="177">
        <v>236</v>
      </c>
    </row>
    <row r="9" spans="1:7" ht="15.75" customHeight="1">
      <c r="A9" s="206">
        <v>2008</v>
      </c>
      <c r="B9" s="206"/>
      <c r="C9" s="206"/>
      <c r="D9" s="206"/>
      <c r="E9" s="206"/>
      <c r="F9" s="206"/>
      <c r="G9" s="206"/>
    </row>
    <row r="10" spans="1:7" ht="12.75" customHeight="1">
      <c r="A10" s="12" t="s">
        <v>156</v>
      </c>
      <c r="B10" s="178">
        <v>119</v>
      </c>
      <c r="C10" s="178">
        <v>86</v>
      </c>
      <c r="D10" s="178">
        <v>40</v>
      </c>
      <c r="E10" s="178">
        <v>99</v>
      </c>
      <c r="F10" s="178"/>
      <c r="G10" s="178">
        <v>143</v>
      </c>
    </row>
    <row r="11" spans="1:7" ht="12.75">
      <c r="A11" s="12" t="s">
        <v>155</v>
      </c>
      <c r="B11" s="178">
        <v>83</v>
      </c>
      <c r="C11" s="178">
        <v>36</v>
      </c>
      <c r="D11" s="178">
        <v>28</v>
      </c>
      <c r="E11" s="178">
        <v>46</v>
      </c>
      <c r="F11" s="178"/>
      <c r="G11" s="178">
        <v>88</v>
      </c>
    </row>
    <row r="12" spans="1:7" s="83" customFormat="1" ht="12.75">
      <c r="A12" s="175" t="s">
        <v>21</v>
      </c>
      <c r="B12" s="177">
        <v>202</v>
      </c>
      <c r="C12" s="177">
        <v>122</v>
      </c>
      <c r="D12" s="177">
        <v>68</v>
      </c>
      <c r="E12" s="177">
        <v>145</v>
      </c>
      <c r="F12" s="177"/>
      <c r="G12" s="177">
        <v>231</v>
      </c>
    </row>
    <row r="13" spans="1:7" s="83" customFormat="1" ht="12.75">
      <c r="A13" s="206">
        <v>2009</v>
      </c>
      <c r="B13" s="206"/>
      <c r="C13" s="206"/>
      <c r="D13" s="206"/>
      <c r="E13" s="206"/>
      <c r="F13" s="206"/>
      <c r="G13" s="206"/>
    </row>
    <row r="14" spans="1:7" s="83" customFormat="1" ht="12.75">
      <c r="A14" s="12" t="s">
        <v>156</v>
      </c>
      <c r="B14" s="178">
        <v>120</v>
      </c>
      <c r="C14" s="178">
        <v>89</v>
      </c>
      <c r="D14" s="178">
        <v>40</v>
      </c>
      <c r="E14" s="178">
        <v>99</v>
      </c>
      <c r="F14" s="178"/>
      <c r="G14" s="178">
        <v>145</v>
      </c>
    </row>
    <row r="15" spans="1:7" s="83" customFormat="1" ht="12.75">
      <c r="A15" s="12" t="s">
        <v>155</v>
      </c>
      <c r="B15" s="178">
        <v>74</v>
      </c>
      <c r="C15" s="178">
        <v>36</v>
      </c>
      <c r="D15" s="178">
        <v>26</v>
      </c>
      <c r="E15" s="178">
        <v>42</v>
      </c>
      <c r="F15" s="178"/>
      <c r="G15" s="178">
        <v>79</v>
      </c>
    </row>
    <row r="16" spans="1:7" s="83" customFormat="1" ht="12.75">
      <c r="A16" s="175" t="s">
        <v>21</v>
      </c>
      <c r="B16" s="177">
        <v>194</v>
      </c>
      <c r="C16" s="177">
        <v>125</v>
      </c>
      <c r="D16" s="177">
        <v>66</v>
      </c>
      <c r="E16" s="177">
        <v>141</v>
      </c>
      <c r="F16" s="177"/>
      <c r="G16" s="177">
        <v>224</v>
      </c>
    </row>
    <row r="17" spans="1:7" ht="15.75" customHeight="1">
      <c r="A17" s="206" t="s">
        <v>176</v>
      </c>
      <c r="B17" s="206"/>
      <c r="C17" s="206"/>
      <c r="D17" s="206"/>
      <c r="E17" s="206"/>
      <c r="F17" s="206"/>
      <c r="G17" s="206"/>
    </row>
    <row r="18" spans="1:7" ht="15.75" customHeight="1">
      <c r="A18" s="206">
        <v>2007</v>
      </c>
      <c r="B18" s="206"/>
      <c r="C18" s="206"/>
      <c r="D18" s="206"/>
      <c r="E18" s="206"/>
      <c r="F18" s="206"/>
      <c r="G18" s="206"/>
    </row>
    <row r="19" spans="1:7" ht="12.75">
      <c r="A19" s="12" t="s">
        <v>156</v>
      </c>
      <c r="B19" s="176">
        <v>83.33333333333334</v>
      </c>
      <c r="C19" s="176">
        <v>60.416666666666664</v>
      </c>
      <c r="D19" s="176">
        <v>27.77777777777778</v>
      </c>
      <c r="E19" s="176">
        <v>69.44444444444444</v>
      </c>
      <c r="F19" s="176">
        <v>0</v>
      </c>
      <c r="G19" s="176">
        <v>100</v>
      </c>
    </row>
    <row r="20" spans="1:7" ht="12.75">
      <c r="A20" s="12" t="s">
        <v>155</v>
      </c>
      <c r="B20" s="176">
        <v>94.56521739130434</v>
      </c>
      <c r="C20" s="176">
        <v>40.21739130434783</v>
      </c>
      <c r="D20" s="176">
        <v>32.608695652173914</v>
      </c>
      <c r="E20" s="176">
        <v>51.08695652173913</v>
      </c>
      <c r="F20" s="176">
        <v>0</v>
      </c>
      <c r="G20" s="176">
        <v>100</v>
      </c>
    </row>
    <row r="21" spans="1:7" s="83" customFormat="1" ht="12.75">
      <c r="A21" s="175" t="s">
        <v>21</v>
      </c>
      <c r="B21" s="174">
        <v>87.71186440677965</v>
      </c>
      <c r="C21" s="174">
        <v>52.54237288135594</v>
      </c>
      <c r="D21" s="174">
        <v>29.66101694915254</v>
      </c>
      <c r="E21" s="174">
        <v>62.28813559322034</v>
      </c>
      <c r="F21" s="174">
        <v>0</v>
      </c>
      <c r="G21" s="174">
        <v>100</v>
      </c>
    </row>
    <row r="22" spans="1:7" ht="12.75">
      <c r="A22" s="12" t="s">
        <v>187</v>
      </c>
      <c r="B22" s="166">
        <v>84.2597844583097</v>
      </c>
      <c r="C22" s="166">
        <v>76.31877481565513</v>
      </c>
      <c r="D22" s="166">
        <v>13.811684628474191</v>
      </c>
      <c r="E22" s="166">
        <v>57.7424844015882</v>
      </c>
      <c r="F22" s="166">
        <v>0</v>
      </c>
      <c r="G22" s="166">
        <v>100</v>
      </c>
    </row>
    <row r="23" spans="1:7" ht="12.75">
      <c r="A23" s="22" t="s">
        <v>90</v>
      </c>
      <c r="B23" s="169">
        <v>83.64559819413093</v>
      </c>
      <c r="C23" s="169">
        <v>48.058690744920995</v>
      </c>
      <c r="D23" s="169">
        <v>18.1941309255079</v>
      </c>
      <c r="E23" s="169">
        <v>54.825056433408584</v>
      </c>
      <c r="F23" s="169">
        <v>0</v>
      </c>
      <c r="G23" s="169">
        <v>100</v>
      </c>
    </row>
    <row r="24" spans="1:16" s="38" customFormat="1" ht="12.75" customHeight="1">
      <c r="A24" s="206">
        <v>2008</v>
      </c>
      <c r="B24" s="206"/>
      <c r="C24" s="206"/>
      <c r="D24" s="206"/>
      <c r="E24" s="206"/>
      <c r="F24" s="206"/>
      <c r="G24" s="206"/>
      <c r="H24" s="14"/>
      <c r="I24" s="39"/>
      <c r="J24" s="39"/>
      <c r="K24" s="39"/>
      <c r="L24" s="39"/>
      <c r="M24" s="39"/>
      <c r="N24" s="39"/>
      <c r="O24" s="39"/>
      <c r="P24" s="39"/>
    </row>
    <row r="25" spans="1:7" ht="12.75">
      <c r="A25" s="12" t="s">
        <v>156</v>
      </c>
      <c r="B25" s="176">
        <v>83.21678321678321</v>
      </c>
      <c r="C25" s="176">
        <v>60.13986013986013</v>
      </c>
      <c r="D25" s="176">
        <v>27.972027972027973</v>
      </c>
      <c r="E25" s="176">
        <v>69.23076923076923</v>
      </c>
      <c r="F25" s="176"/>
      <c r="G25" s="176">
        <v>100</v>
      </c>
    </row>
    <row r="26" spans="1:7" ht="12.75">
      <c r="A26" s="12" t="s">
        <v>155</v>
      </c>
      <c r="B26" s="176">
        <v>94.31818181818183</v>
      </c>
      <c r="C26" s="176">
        <v>40.909090909090914</v>
      </c>
      <c r="D26" s="176">
        <v>31.818181818181817</v>
      </c>
      <c r="E26" s="176">
        <v>52.27272727272727</v>
      </c>
      <c r="F26" s="176"/>
      <c r="G26" s="176">
        <v>100</v>
      </c>
    </row>
    <row r="27" spans="1:7" ht="12.75">
      <c r="A27" s="175" t="s">
        <v>21</v>
      </c>
      <c r="B27" s="174">
        <v>87.44588744588745</v>
      </c>
      <c r="C27" s="174">
        <v>52.81385281385281</v>
      </c>
      <c r="D27" s="174">
        <v>29.43722943722944</v>
      </c>
      <c r="E27" s="174">
        <v>62.77056277056276</v>
      </c>
      <c r="F27" s="174"/>
      <c r="G27" s="174">
        <v>100</v>
      </c>
    </row>
    <row r="28" spans="1:7" ht="12.75">
      <c r="A28" s="12" t="s">
        <v>187</v>
      </c>
      <c r="B28" s="166">
        <v>84.26630434782608</v>
      </c>
      <c r="C28" s="166">
        <v>76.22282608695652</v>
      </c>
      <c r="D28" s="166">
        <v>13.61413043478261</v>
      </c>
      <c r="E28" s="166">
        <v>56.875</v>
      </c>
      <c r="F28" s="166"/>
      <c r="G28" s="166">
        <v>100</v>
      </c>
    </row>
    <row r="29" spans="1:7" ht="12.75">
      <c r="A29" s="22" t="s">
        <v>90</v>
      </c>
      <c r="B29" s="169">
        <v>82.97619047619048</v>
      </c>
      <c r="C29" s="169">
        <v>48.311688311688314</v>
      </c>
      <c r="D29" s="169">
        <v>17.87878787878788</v>
      </c>
      <c r="E29" s="169">
        <v>56.02813852813853</v>
      </c>
      <c r="F29" s="169"/>
      <c r="G29" s="169">
        <v>100</v>
      </c>
    </row>
    <row r="30" spans="1:8" ht="12.75">
      <c r="A30" s="206">
        <v>2009</v>
      </c>
      <c r="B30" s="206"/>
      <c r="C30" s="206">
        <v>2009</v>
      </c>
      <c r="D30" s="206"/>
      <c r="E30" s="206"/>
      <c r="F30" s="206"/>
      <c r="G30" s="206"/>
      <c r="H30" s="173"/>
    </row>
    <row r="31" spans="1:8" ht="12.75">
      <c r="A31" s="22" t="s">
        <v>156</v>
      </c>
      <c r="B31" s="166">
        <v>82.75862068965517</v>
      </c>
      <c r="C31" s="166">
        <v>61.37931034482759</v>
      </c>
      <c r="D31" s="166">
        <v>27.586206896551722</v>
      </c>
      <c r="E31" s="166">
        <v>68.27586206896552</v>
      </c>
      <c r="F31" s="169"/>
      <c r="G31" s="166">
        <v>100</v>
      </c>
      <c r="H31" s="173"/>
    </row>
    <row r="32" spans="1:7" ht="12.75">
      <c r="A32" s="22" t="s">
        <v>155</v>
      </c>
      <c r="B32" s="166">
        <v>93.67088607594937</v>
      </c>
      <c r="C32" s="166">
        <v>45.56962025316456</v>
      </c>
      <c r="D32" s="166">
        <v>32.91139240506329</v>
      </c>
      <c r="E32" s="166">
        <v>53.16455696202531</v>
      </c>
      <c r="F32" s="169"/>
      <c r="G32" s="166">
        <v>100</v>
      </c>
    </row>
    <row r="33" spans="1:7" ht="12.75">
      <c r="A33" s="44" t="s">
        <v>21</v>
      </c>
      <c r="B33" s="166">
        <v>86.60714285714286</v>
      </c>
      <c r="C33" s="166">
        <v>55.80357142857143</v>
      </c>
      <c r="D33" s="166">
        <v>29.464285714285715</v>
      </c>
      <c r="E33" s="166">
        <v>62.94642857142857</v>
      </c>
      <c r="F33" s="169"/>
      <c r="G33" s="166">
        <v>100</v>
      </c>
    </row>
    <row r="34" spans="1:7" ht="12.75">
      <c r="A34" s="22" t="s">
        <v>187</v>
      </c>
      <c r="B34" s="166">
        <v>84.1107124551512</v>
      </c>
      <c r="C34" s="166">
        <v>76.67862634546387</v>
      </c>
      <c r="D34" s="166">
        <v>14.377242439774474</v>
      </c>
      <c r="E34" s="166">
        <v>55.586878523833924</v>
      </c>
      <c r="F34" s="169"/>
      <c r="G34" s="169">
        <v>100</v>
      </c>
    </row>
    <row r="35" spans="1:7" ht="12.75">
      <c r="A35" s="6" t="s">
        <v>90</v>
      </c>
      <c r="B35" s="165">
        <v>82.44912981755087</v>
      </c>
      <c r="C35" s="165">
        <v>49.0824964509175</v>
      </c>
      <c r="D35" s="165">
        <v>17.87685998212314</v>
      </c>
      <c r="E35" s="165">
        <v>55.64435564435565</v>
      </c>
      <c r="F35" s="165"/>
      <c r="G35" s="165">
        <v>100</v>
      </c>
    </row>
    <row r="36" spans="1:4" ht="12.75">
      <c r="A36" s="5" t="s">
        <v>1</v>
      </c>
      <c r="B36" s="14"/>
      <c r="C36" s="14"/>
      <c r="D36" s="14"/>
    </row>
  </sheetData>
  <sheetProtection/>
  <mergeCells count="12">
    <mergeCell ref="A9:G9"/>
    <mergeCell ref="A13:G13"/>
    <mergeCell ref="A17:G17"/>
    <mergeCell ref="A18:G18"/>
    <mergeCell ref="A24:G24"/>
    <mergeCell ref="A30:G30"/>
    <mergeCell ref="A1:G1"/>
    <mergeCell ref="A2:A3"/>
    <mergeCell ref="B2:E2"/>
    <mergeCell ref="G2:G3"/>
    <mergeCell ref="A4:G4"/>
    <mergeCell ref="A5:G5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6"/>
  <dimension ref="A1:AD35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11.140625" style="1" customWidth="1"/>
    <col min="2" max="3" width="7.8515625" style="1" customWidth="1"/>
    <col min="4" max="4" width="0.5625" style="1" customWidth="1"/>
    <col min="5" max="5" width="9.421875" style="1" customWidth="1"/>
    <col min="6" max="6" width="12.421875" style="1" customWidth="1"/>
    <col min="7" max="7" width="9.7109375" style="1" customWidth="1"/>
    <col min="8" max="8" width="9.28125" style="1" customWidth="1"/>
    <col min="9" max="9" width="9.57421875" style="1" customWidth="1"/>
    <col min="10" max="10" width="9.28125" style="1" bestFit="1" customWidth="1"/>
    <col min="11" max="16384" width="9.140625" style="1" customWidth="1"/>
  </cols>
  <sheetData>
    <row r="1" spans="1:10" s="189" customFormat="1" ht="12.75" customHeight="1">
      <c r="A1" s="236" t="s">
        <v>205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s="36" customFormat="1" ht="12.75" customHeight="1">
      <c r="A2" s="237" t="s">
        <v>204</v>
      </c>
      <c r="B2" s="238"/>
      <c r="C2" s="238"/>
      <c r="D2" s="237"/>
      <c r="E2" s="238"/>
      <c r="F2" s="238"/>
      <c r="G2" s="238"/>
      <c r="H2" s="238"/>
      <c r="I2" s="238"/>
      <c r="J2" s="237"/>
    </row>
    <row r="3" spans="1:10" ht="12.75" customHeight="1">
      <c r="A3" s="188"/>
      <c r="B3" s="222" t="s">
        <v>203</v>
      </c>
      <c r="C3" s="222"/>
      <c r="D3" s="188"/>
      <c r="E3" s="201" t="s">
        <v>202</v>
      </c>
      <c r="F3" s="201"/>
      <c r="G3" s="201"/>
      <c r="H3" s="201"/>
      <c r="I3" s="201"/>
      <c r="J3" s="188"/>
    </row>
    <row r="4" spans="1:10" ht="12.75">
      <c r="A4" s="239"/>
      <c r="B4" s="240" t="s">
        <v>201</v>
      </c>
      <c r="C4" s="223" t="s">
        <v>200</v>
      </c>
      <c r="D4" s="187"/>
      <c r="E4" s="231" t="s">
        <v>199</v>
      </c>
      <c r="F4" s="231"/>
      <c r="G4" s="231"/>
      <c r="H4" s="231"/>
      <c r="I4" s="232" t="s">
        <v>198</v>
      </c>
      <c r="J4" s="233" t="s">
        <v>146</v>
      </c>
    </row>
    <row r="5" spans="1:10" s="153" customFormat="1" ht="29.25" customHeight="1">
      <c r="A5" s="234"/>
      <c r="B5" s="241"/>
      <c r="C5" s="230"/>
      <c r="E5" s="186" t="s">
        <v>197</v>
      </c>
      <c r="F5" s="186" t="s">
        <v>196</v>
      </c>
      <c r="G5" s="186" t="s">
        <v>195</v>
      </c>
      <c r="H5" s="186" t="s">
        <v>146</v>
      </c>
      <c r="I5" s="230"/>
      <c r="J5" s="234"/>
    </row>
    <row r="6" spans="1:10" ht="15.75" customHeight="1">
      <c r="A6" s="235" t="s">
        <v>177</v>
      </c>
      <c r="B6" s="235"/>
      <c r="C6" s="235"/>
      <c r="D6" s="235"/>
      <c r="E6" s="235"/>
      <c r="F6" s="235"/>
      <c r="G6" s="235"/>
      <c r="H6" s="235"/>
      <c r="I6" s="235"/>
      <c r="J6" s="235"/>
    </row>
    <row r="7" spans="1:10" ht="12.75">
      <c r="A7" s="2">
        <v>2006</v>
      </c>
      <c r="B7" s="136">
        <v>4180</v>
      </c>
      <c r="C7" s="136">
        <v>3769</v>
      </c>
      <c r="D7" s="136"/>
      <c r="E7" s="33">
        <v>931</v>
      </c>
      <c r="F7" s="33" t="s">
        <v>86</v>
      </c>
      <c r="G7" s="136">
        <v>5193</v>
      </c>
      <c r="H7" s="136">
        <v>6124</v>
      </c>
      <c r="I7" s="136">
        <v>236079</v>
      </c>
      <c r="J7" s="136">
        <v>242203</v>
      </c>
    </row>
    <row r="8" spans="1:10" ht="12.75">
      <c r="A8" s="2">
        <v>2007</v>
      </c>
      <c r="B8" s="136">
        <v>3785</v>
      </c>
      <c r="C8" s="136">
        <v>5047</v>
      </c>
      <c r="D8" s="136"/>
      <c r="E8" s="33" t="s">
        <v>86</v>
      </c>
      <c r="F8" s="33" t="s">
        <v>86</v>
      </c>
      <c r="G8" s="136">
        <v>6130</v>
      </c>
      <c r="H8" s="136">
        <v>6130</v>
      </c>
      <c r="I8" s="136">
        <v>258900</v>
      </c>
      <c r="J8" s="136">
        <v>265030</v>
      </c>
    </row>
    <row r="9" spans="1:10" ht="12.75" customHeight="1">
      <c r="A9" s="2">
        <v>2008</v>
      </c>
      <c r="B9" s="136">
        <v>4118</v>
      </c>
      <c r="C9" s="136">
        <v>4784</v>
      </c>
      <c r="D9" s="136"/>
      <c r="E9" s="181"/>
      <c r="F9" s="185"/>
      <c r="G9" s="136">
        <v>6924</v>
      </c>
      <c r="H9" s="136">
        <v>6924</v>
      </c>
      <c r="I9" s="136">
        <v>229393</v>
      </c>
      <c r="J9" s="136">
        <v>236317</v>
      </c>
    </row>
    <row r="10" spans="1:10" ht="15.75" customHeight="1">
      <c r="A10" s="206"/>
      <c r="B10" s="206"/>
      <c r="C10" s="206"/>
      <c r="D10" s="206"/>
      <c r="E10" s="206"/>
      <c r="F10" s="206"/>
      <c r="G10" s="206"/>
      <c r="H10" s="206"/>
      <c r="I10" s="206"/>
      <c r="J10" s="206"/>
    </row>
    <row r="11" spans="1:10" ht="12.75">
      <c r="A11" s="206">
        <v>2006</v>
      </c>
      <c r="B11" s="206"/>
      <c r="C11" s="206"/>
      <c r="D11" s="206"/>
      <c r="E11" s="206"/>
      <c r="F11" s="206"/>
      <c r="G11" s="206"/>
      <c r="H11" s="206"/>
      <c r="I11" s="206"/>
      <c r="J11" s="206"/>
    </row>
    <row r="12" spans="1:10" ht="12.75">
      <c r="A12" s="1" t="s">
        <v>21</v>
      </c>
      <c r="B12" s="33" t="s">
        <v>86</v>
      </c>
      <c r="C12" s="33" t="s">
        <v>86</v>
      </c>
      <c r="E12" s="125">
        <v>0.3843883023744545</v>
      </c>
      <c r="F12" s="128" t="s">
        <v>86</v>
      </c>
      <c r="G12" s="125">
        <v>2.14406923118211</v>
      </c>
      <c r="H12" s="125">
        <v>2.528457533556562</v>
      </c>
      <c r="I12" s="125">
        <v>97.47154246644344</v>
      </c>
      <c r="J12" s="125">
        <v>100</v>
      </c>
    </row>
    <row r="13" spans="1:10" ht="12.75">
      <c r="A13" s="1" t="s">
        <v>187</v>
      </c>
      <c r="B13" s="33" t="s">
        <v>86</v>
      </c>
      <c r="C13" s="33" t="s">
        <v>86</v>
      </c>
      <c r="E13" s="125">
        <v>6.620712523676264</v>
      </c>
      <c r="F13" s="125">
        <v>7.765814739824858</v>
      </c>
      <c r="G13" s="125">
        <v>11.366767316958</v>
      </c>
      <c r="H13" s="125">
        <v>25.75329458045911</v>
      </c>
      <c r="I13" s="125">
        <v>74.24670541954089</v>
      </c>
      <c r="J13" s="125">
        <v>100</v>
      </c>
    </row>
    <row r="14" spans="1:10" ht="15.75" customHeight="1">
      <c r="A14" s="1" t="s">
        <v>90</v>
      </c>
      <c r="B14" s="33" t="s">
        <v>86</v>
      </c>
      <c r="C14" s="33" t="s">
        <v>86</v>
      </c>
      <c r="E14" s="125">
        <v>12.606191128102653</v>
      </c>
      <c r="F14" s="125">
        <v>8.46027501704551</v>
      </c>
      <c r="G14" s="125">
        <v>11.5327927275292</v>
      </c>
      <c r="H14" s="125">
        <v>32.59925887267735</v>
      </c>
      <c r="I14" s="125">
        <v>67.40074112732263</v>
      </c>
      <c r="J14" s="125">
        <v>100</v>
      </c>
    </row>
    <row r="15" spans="1:10" ht="12.75">
      <c r="A15" s="206">
        <v>2007</v>
      </c>
      <c r="B15" s="206"/>
      <c r="C15" s="206"/>
      <c r="D15" s="206"/>
      <c r="E15" s="206"/>
      <c r="F15" s="206"/>
      <c r="G15" s="206"/>
      <c r="H15" s="206"/>
      <c r="I15" s="206"/>
      <c r="J15" s="206"/>
    </row>
    <row r="16" spans="1:10" ht="12.75">
      <c r="A16" s="1" t="s">
        <v>21</v>
      </c>
      <c r="B16" s="33" t="s">
        <v>86</v>
      </c>
      <c r="C16" s="33" t="s">
        <v>86</v>
      </c>
      <c r="E16" s="128" t="s">
        <v>86</v>
      </c>
      <c r="F16" s="128" t="s">
        <v>86</v>
      </c>
      <c r="G16" s="125">
        <v>2.3129457042599</v>
      </c>
      <c r="H16" s="125">
        <v>2.3129457042598953</v>
      </c>
      <c r="I16" s="125">
        <v>97.68705429574011</v>
      </c>
      <c r="J16" s="125">
        <v>100</v>
      </c>
    </row>
    <row r="17" spans="1:10" ht="12.75">
      <c r="A17" s="1" t="s">
        <v>187</v>
      </c>
      <c r="B17" s="33" t="s">
        <v>86</v>
      </c>
      <c r="C17" s="33" t="s">
        <v>86</v>
      </c>
      <c r="E17" s="125">
        <v>5.92924644947318</v>
      </c>
      <c r="F17" s="125">
        <v>6.4252292265694315</v>
      </c>
      <c r="G17" s="125">
        <v>13.4237309503144</v>
      </c>
      <c r="H17" s="125">
        <v>25.778206626357054</v>
      </c>
      <c r="I17" s="125">
        <v>74.22179337364294</v>
      </c>
      <c r="J17" s="125">
        <v>100</v>
      </c>
    </row>
    <row r="18" spans="1:30" s="38" customFormat="1" ht="12.75" customHeight="1">
      <c r="A18" s="22" t="s">
        <v>90</v>
      </c>
      <c r="B18" s="184" t="s">
        <v>86</v>
      </c>
      <c r="C18" s="184" t="s">
        <v>86</v>
      </c>
      <c r="D18" s="22"/>
      <c r="E18" s="183">
        <v>12.987165586753346</v>
      </c>
      <c r="F18" s="183">
        <v>8.160539891528824</v>
      </c>
      <c r="G18" s="183">
        <v>12.084461995278927</v>
      </c>
      <c r="H18" s="183">
        <v>33.2321674735611</v>
      </c>
      <c r="I18" s="183">
        <v>66.7678325264389</v>
      </c>
      <c r="J18" s="183">
        <v>100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:10" ht="12.75">
      <c r="A19" s="206">
        <v>2008</v>
      </c>
      <c r="B19" s="206"/>
      <c r="C19" s="206"/>
      <c r="D19" s="206"/>
      <c r="E19" s="206"/>
      <c r="F19" s="206"/>
      <c r="G19" s="206"/>
      <c r="H19" s="206"/>
      <c r="I19" s="206"/>
      <c r="J19" s="206"/>
    </row>
    <row r="20" spans="1:10" ht="12.75">
      <c r="A20" s="1" t="s">
        <v>21</v>
      </c>
      <c r="B20" s="182"/>
      <c r="C20" s="128"/>
      <c r="E20" s="181">
        <v>0</v>
      </c>
      <c r="F20" s="181">
        <v>0</v>
      </c>
      <c r="G20" s="125">
        <v>2.9299627195673605</v>
      </c>
      <c r="H20" s="125">
        <v>2.9299627195673605</v>
      </c>
      <c r="I20" s="125">
        <v>163.83786980687154</v>
      </c>
      <c r="J20" s="125">
        <v>100</v>
      </c>
    </row>
    <row r="21" spans="1:10" ht="12.75">
      <c r="A21" s="1" t="s">
        <v>187</v>
      </c>
      <c r="B21" s="33"/>
      <c r="C21" s="33"/>
      <c r="E21" s="125">
        <v>7.794898522311532</v>
      </c>
      <c r="F21" s="125">
        <v>2.633764838718597</v>
      </c>
      <c r="G21" s="125">
        <v>16.200333543297184</v>
      </c>
      <c r="H21" s="125">
        <v>26.628996904327312</v>
      </c>
      <c r="I21" s="125">
        <v>73.37100309567268</v>
      </c>
      <c r="J21" s="125">
        <v>100</v>
      </c>
    </row>
    <row r="22" spans="1:30" s="38" customFormat="1" ht="12.75" customHeight="1">
      <c r="A22" s="6" t="s">
        <v>90</v>
      </c>
      <c r="B22" s="53"/>
      <c r="C22" s="53"/>
      <c r="D22" s="6"/>
      <c r="E22" s="180">
        <v>15.002940456703637</v>
      </c>
      <c r="F22" s="180">
        <v>7.424038778722239</v>
      </c>
      <c r="G22" s="180">
        <v>12.114058567528566</v>
      </c>
      <c r="H22" s="180">
        <v>34.54103780295444</v>
      </c>
      <c r="I22" s="180">
        <v>65.45896219704555</v>
      </c>
      <c r="J22" s="180">
        <v>100</v>
      </c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10" ht="12.75">
      <c r="A23" s="5" t="s">
        <v>1</v>
      </c>
      <c r="B23" s="3"/>
      <c r="C23" s="3"/>
      <c r="D23" s="3"/>
      <c r="E23" s="3"/>
      <c r="F23" s="3"/>
      <c r="G23" s="3"/>
      <c r="H23" s="3"/>
      <c r="I23" s="39"/>
      <c r="J23" s="39"/>
    </row>
    <row r="24" ht="12.75">
      <c r="A24" s="14"/>
    </row>
    <row r="26" spans="7:12" ht="12.75">
      <c r="G26" s="52"/>
      <c r="H26" s="52"/>
      <c r="I26" s="52"/>
      <c r="J26" s="52"/>
      <c r="K26" s="52"/>
      <c r="L26" s="52"/>
    </row>
    <row r="28" spans="7:12" ht="12.75">
      <c r="G28" s="52"/>
      <c r="H28" s="52"/>
      <c r="I28" s="52"/>
      <c r="J28" s="52"/>
      <c r="K28" s="52"/>
      <c r="L28" s="52"/>
    </row>
    <row r="29" spans="7:12" ht="12.75">
      <c r="G29" s="52"/>
      <c r="H29" s="52"/>
      <c r="I29" s="52"/>
      <c r="J29" s="52"/>
      <c r="K29" s="52"/>
      <c r="L29" s="52"/>
    </row>
    <row r="30" spans="7:12" ht="12.75">
      <c r="G30" s="52"/>
      <c r="H30" s="52"/>
      <c r="I30" s="52"/>
      <c r="J30" s="52"/>
      <c r="K30" s="52"/>
      <c r="L30" s="52"/>
    </row>
    <row r="31" spans="7:12" ht="12.75">
      <c r="G31" s="52"/>
      <c r="H31" s="52"/>
      <c r="J31" s="52"/>
      <c r="K31" s="52"/>
      <c r="L31" s="52"/>
    </row>
    <row r="32" spans="7:12" ht="12.75">
      <c r="G32" s="52"/>
      <c r="I32" s="52"/>
      <c r="J32" s="52"/>
      <c r="K32" s="52"/>
      <c r="L32" s="52"/>
    </row>
    <row r="33" spans="7:12" ht="12.75">
      <c r="G33" s="52"/>
      <c r="H33" s="52"/>
      <c r="I33" s="52"/>
      <c r="J33" s="52"/>
      <c r="K33" s="52"/>
      <c r="L33" s="52"/>
    </row>
    <row r="34" spans="7:12" ht="12.75">
      <c r="G34" s="52"/>
      <c r="H34" s="52"/>
      <c r="I34" s="52"/>
      <c r="J34" s="52"/>
      <c r="K34" s="52"/>
      <c r="L34" s="52"/>
    </row>
    <row r="35" spans="7:12" ht="12.75">
      <c r="G35" s="52"/>
      <c r="H35" s="52"/>
      <c r="I35" s="52"/>
      <c r="J35" s="52"/>
      <c r="K35" s="52"/>
      <c r="L35" s="52"/>
    </row>
  </sheetData>
  <sheetProtection/>
  <mergeCells count="15">
    <mergeCell ref="A11:J11"/>
    <mergeCell ref="A15:J15"/>
    <mergeCell ref="A19:J19"/>
    <mergeCell ref="A1:J1"/>
    <mergeCell ref="A2:J2"/>
    <mergeCell ref="B3:C3"/>
    <mergeCell ref="E3:I3"/>
    <mergeCell ref="A4:A5"/>
    <mergeCell ref="B4:B5"/>
    <mergeCell ref="C4:C5"/>
    <mergeCell ref="E4:H4"/>
    <mergeCell ref="I4:I5"/>
    <mergeCell ref="J4:J5"/>
    <mergeCell ref="A6:J6"/>
    <mergeCell ref="A10:J10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/>
  <dimension ref="A1:H10"/>
  <sheetViews>
    <sheetView zoomScaleSheetLayoutView="100" zoomScalePageLayoutView="0" workbookViewId="0" topLeftCell="A1">
      <selection activeCell="C22" sqref="C22"/>
    </sheetView>
  </sheetViews>
  <sheetFormatPr defaultColWidth="9.140625" defaultRowHeight="15"/>
  <cols>
    <col min="1" max="1" width="26.28125" style="2" customWidth="1"/>
    <col min="2" max="4" width="10.00390625" style="1" customWidth="1"/>
    <col min="5" max="5" width="0.5625" style="1" customWidth="1"/>
    <col min="6" max="8" width="10.00390625" style="1" customWidth="1"/>
    <col min="9" max="16384" width="9.140625" style="1" customWidth="1"/>
  </cols>
  <sheetData>
    <row r="1" spans="1:8" s="36" customFormat="1" ht="25.5" customHeight="1">
      <c r="A1" s="198" t="s">
        <v>23</v>
      </c>
      <c r="B1" s="198"/>
      <c r="C1" s="198"/>
      <c r="D1" s="198"/>
      <c r="E1" s="198"/>
      <c r="F1" s="198"/>
      <c r="G1" s="198"/>
      <c r="H1" s="198"/>
    </row>
    <row r="2" spans="1:8" ht="12.75">
      <c r="A2" s="199" t="s">
        <v>22</v>
      </c>
      <c r="B2" s="201">
        <v>2006</v>
      </c>
      <c r="C2" s="201"/>
      <c r="D2" s="201"/>
      <c r="E2" s="35"/>
      <c r="F2" s="201">
        <v>2007</v>
      </c>
      <c r="G2" s="201"/>
      <c r="H2" s="201"/>
    </row>
    <row r="3" spans="1:8" ht="26.25" customHeight="1">
      <c r="A3" s="200"/>
      <c r="B3" s="34" t="s">
        <v>21</v>
      </c>
      <c r="C3" s="34" t="s">
        <v>20</v>
      </c>
      <c r="D3" s="34" t="s">
        <v>19</v>
      </c>
      <c r="E3" s="34"/>
      <c r="F3" s="34" t="s">
        <v>21</v>
      </c>
      <c r="G3" s="34" t="s">
        <v>20</v>
      </c>
      <c r="H3" s="34" t="s">
        <v>19</v>
      </c>
    </row>
    <row r="4" spans="1:8" ht="12.75">
      <c r="A4" s="31" t="s">
        <v>18</v>
      </c>
      <c r="B4" s="32">
        <v>0.7</v>
      </c>
      <c r="C4" s="32">
        <v>0.6</v>
      </c>
      <c r="D4" s="32">
        <v>0.7</v>
      </c>
      <c r="E4" s="33"/>
      <c r="F4" s="32">
        <v>0.7</v>
      </c>
      <c r="G4" s="32">
        <v>0.6</v>
      </c>
      <c r="H4" s="32">
        <v>0.8</v>
      </c>
    </row>
    <row r="5" spans="1:8" ht="12.75">
      <c r="A5" s="20" t="s">
        <v>17</v>
      </c>
      <c r="B5" s="29">
        <v>10485</v>
      </c>
      <c r="C5" s="29">
        <v>13396</v>
      </c>
      <c r="D5" s="29">
        <v>22569</v>
      </c>
      <c r="E5" s="30"/>
      <c r="F5" s="29">
        <v>11776</v>
      </c>
      <c r="G5" s="29">
        <v>15020</v>
      </c>
      <c r="H5" s="29">
        <v>24636</v>
      </c>
    </row>
    <row r="6" spans="1:8" ht="12.75">
      <c r="A6" s="31" t="s">
        <v>16</v>
      </c>
      <c r="B6" s="29">
        <v>7211</v>
      </c>
      <c r="C6" s="29">
        <v>8953</v>
      </c>
      <c r="D6" s="29">
        <v>13385</v>
      </c>
      <c r="E6" s="30"/>
      <c r="F6" s="29">
        <v>8064</v>
      </c>
      <c r="G6" s="29">
        <v>9852</v>
      </c>
      <c r="H6" s="29">
        <v>14579</v>
      </c>
    </row>
    <row r="7" spans="1:8" ht="12.75">
      <c r="A7" s="13" t="s">
        <v>15</v>
      </c>
      <c r="B7" s="29">
        <v>15751</v>
      </c>
      <c r="C7" s="29">
        <v>21272</v>
      </c>
      <c r="D7" s="29">
        <v>30303</v>
      </c>
      <c r="E7" s="30"/>
      <c r="F7" s="29">
        <v>17328</v>
      </c>
      <c r="G7" s="29">
        <v>21323</v>
      </c>
      <c r="H7" s="29">
        <v>30719</v>
      </c>
    </row>
    <row r="8" spans="1:8" ht="12.75">
      <c r="A8" s="9" t="s">
        <v>14</v>
      </c>
      <c r="B8" s="27">
        <v>9477</v>
      </c>
      <c r="C8" s="27">
        <v>11894</v>
      </c>
      <c r="D8" s="27">
        <v>15574</v>
      </c>
      <c r="E8" s="28"/>
      <c r="F8" s="27">
        <v>10158</v>
      </c>
      <c r="G8" s="27">
        <v>11716</v>
      </c>
      <c r="H8" s="27">
        <v>15802</v>
      </c>
    </row>
    <row r="9" spans="1:5" s="4" customFormat="1" ht="12.75" customHeight="1">
      <c r="A9" s="202" t="s">
        <v>1</v>
      </c>
      <c r="B9" s="202"/>
      <c r="C9" s="202"/>
      <c r="D9" s="202"/>
      <c r="E9" s="26"/>
    </row>
    <row r="10" ht="12.75" customHeight="1">
      <c r="A10" s="3" t="s">
        <v>13</v>
      </c>
    </row>
  </sheetData>
  <sheetProtection/>
  <mergeCells count="5">
    <mergeCell ref="A1:H1"/>
    <mergeCell ref="A2:A3"/>
    <mergeCell ref="B2:D2"/>
    <mergeCell ref="F2:H2"/>
    <mergeCell ref="A9:D9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8"/>
  <dimension ref="A1:H58"/>
  <sheetViews>
    <sheetView zoomScalePageLayoutView="0" workbookViewId="0" topLeftCell="A1">
      <selection activeCell="C12" sqref="C12"/>
    </sheetView>
  </sheetViews>
  <sheetFormatPr defaultColWidth="10.8515625" defaultRowHeight="15"/>
  <cols>
    <col min="1" max="1" width="23.7109375" style="1" customWidth="1"/>
    <col min="2" max="4" width="10.421875" style="22" customWidth="1"/>
    <col min="5" max="5" width="0.5625" style="22" customWidth="1"/>
    <col min="6" max="7" width="10.421875" style="22" customWidth="1"/>
    <col min="8" max="16384" width="10.8515625" style="22" customWidth="1"/>
  </cols>
  <sheetData>
    <row r="1" spans="1:8" s="51" customFormat="1" ht="25.5" customHeight="1">
      <c r="A1" s="198" t="s">
        <v>71</v>
      </c>
      <c r="B1" s="198"/>
      <c r="C1" s="198"/>
      <c r="D1" s="198"/>
      <c r="E1" s="198"/>
      <c r="F1" s="198"/>
      <c r="G1" s="198"/>
      <c r="H1" s="198"/>
    </row>
    <row r="2" spans="1:8" ht="26.25" customHeight="1">
      <c r="A2" s="203" t="s">
        <v>70</v>
      </c>
      <c r="B2" s="205" t="s">
        <v>69</v>
      </c>
      <c r="C2" s="205"/>
      <c r="D2" s="205"/>
      <c r="E2" s="23"/>
      <c r="F2" s="205" t="s">
        <v>68</v>
      </c>
      <c r="G2" s="205"/>
      <c r="H2" s="205"/>
    </row>
    <row r="3" spans="1:8" ht="12.75">
      <c r="A3" s="204"/>
      <c r="B3" s="50">
        <v>2007</v>
      </c>
      <c r="C3" s="50">
        <v>2008</v>
      </c>
      <c r="D3" s="50">
        <v>2009</v>
      </c>
      <c r="E3" s="6"/>
      <c r="F3" s="50">
        <v>2007</v>
      </c>
      <c r="G3" s="50">
        <v>2008</v>
      </c>
      <c r="H3" s="50">
        <v>2009</v>
      </c>
    </row>
    <row r="4" spans="1:8" s="46" customFormat="1" ht="12.75">
      <c r="A4" s="1" t="s">
        <v>67</v>
      </c>
      <c r="B4" s="40">
        <v>162</v>
      </c>
      <c r="C4" s="40">
        <v>166</v>
      </c>
      <c r="D4" s="40">
        <v>166</v>
      </c>
      <c r="F4" s="40">
        <v>3234.0591522073187</v>
      </c>
      <c r="G4" s="40">
        <v>3441.360131204378</v>
      </c>
      <c r="H4" s="40">
        <v>2563.0859791659764</v>
      </c>
    </row>
    <row r="5" spans="1:8" s="38" customFormat="1" ht="12.75">
      <c r="A5" s="1" t="s">
        <v>66</v>
      </c>
      <c r="B5" s="40">
        <v>4276</v>
      </c>
      <c r="C5" s="40">
        <v>4138</v>
      </c>
      <c r="D5" s="40">
        <v>2399</v>
      </c>
      <c r="F5" s="40">
        <v>135672.32234820444</v>
      </c>
      <c r="G5" s="40">
        <v>134347.26856158942</v>
      </c>
      <c r="H5" s="40">
        <v>58652.81299132474</v>
      </c>
    </row>
    <row r="6" spans="1:8" s="38" customFormat="1" ht="12.75">
      <c r="A6" s="1" t="s">
        <v>65</v>
      </c>
      <c r="B6" s="40">
        <v>365</v>
      </c>
      <c r="C6" s="40">
        <v>373</v>
      </c>
      <c r="D6" s="40">
        <v>335</v>
      </c>
      <c r="F6" s="40">
        <v>6197.015232552471</v>
      </c>
      <c r="G6" s="40">
        <v>5926.363535447474</v>
      </c>
      <c r="H6" s="40">
        <v>4033.5899696992433</v>
      </c>
    </row>
    <row r="7" spans="1:8" s="48" customFormat="1" ht="12.75">
      <c r="A7" s="1" t="s">
        <v>64</v>
      </c>
      <c r="B7" s="40">
        <v>105</v>
      </c>
      <c r="C7" s="40">
        <v>104</v>
      </c>
      <c r="D7" s="40">
        <v>108</v>
      </c>
      <c r="E7" s="49"/>
      <c r="F7" s="40">
        <v>1914.9162927365958</v>
      </c>
      <c r="G7" s="40">
        <v>1778.815721435509</v>
      </c>
      <c r="H7" s="40">
        <v>1311.478242507584</v>
      </c>
    </row>
    <row r="8" spans="1:8" s="48" customFormat="1" ht="12.75">
      <c r="A8" s="1" t="s">
        <v>63</v>
      </c>
      <c r="B8" s="40">
        <v>0</v>
      </c>
      <c r="C8" s="40">
        <v>63</v>
      </c>
      <c r="D8" s="40">
        <v>63</v>
      </c>
      <c r="E8" s="49"/>
      <c r="F8" s="40">
        <v>0</v>
      </c>
      <c r="G8" s="40">
        <v>2555.279092926869</v>
      </c>
      <c r="H8" s="40">
        <v>2590.1251472690997</v>
      </c>
    </row>
    <row r="9" spans="1:8" s="48" customFormat="1" ht="12.75">
      <c r="A9" s="1" t="s">
        <v>62</v>
      </c>
      <c r="B9" s="40">
        <v>27</v>
      </c>
      <c r="C9" s="40">
        <v>12</v>
      </c>
      <c r="D9" s="40">
        <v>12</v>
      </c>
      <c r="E9" s="49"/>
      <c r="F9" s="40">
        <v>2895.21</v>
      </c>
      <c r="G9" s="40">
        <v>1518.36</v>
      </c>
      <c r="H9" s="40">
        <v>1304.28</v>
      </c>
    </row>
    <row r="10" spans="1:8" s="48" customFormat="1" ht="12.75">
      <c r="A10" s="1" t="s">
        <v>61</v>
      </c>
      <c r="B10" s="40">
        <v>0</v>
      </c>
      <c r="C10" s="40">
        <v>3</v>
      </c>
      <c r="D10" s="40">
        <v>3</v>
      </c>
      <c r="E10" s="49"/>
      <c r="F10" s="40">
        <v>0</v>
      </c>
      <c r="G10" s="40">
        <v>174.39544988957567</v>
      </c>
      <c r="H10" s="40">
        <v>177.35420248243986</v>
      </c>
    </row>
    <row r="11" spans="1:8" s="38" customFormat="1" ht="12.75">
      <c r="A11" s="1" t="s">
        <v>60</v>
      </c>
      <c r="B11" s="40">
        <v>0</v>
      </c>
      <c r="C11" s="40">
        <v>46</v>
      </c>
      <c r="D11" s="40">
        <v>46</v>
      </c>
      <c r="E11" s="39"/>
      <c r="F11" s="40">
        <v>0</v>
      </c>
      <c r="G11" s="40">
        <v>2014.347366524707</v>
      </c>
      <c r="H11" s="40">
        <v>1934.2631180414915</v>
      </c>
    </row>
    <row r="12" spans="1:8" s="38" customFormat="1" ht="12.75">
      <c r="A12" s="1" t="s">
        <v>59</v>
      </c>
      <c r="B12" s="40">
        <v>53</v>
      </c>
      <c r="C12" s="40">
        <v>53</v>
      </c>
      <c r="D12" s="40">
        <v>53</v>
      </c>
      <c r="E12" s="39"/>
      <c r="F12" s="40">
        <v>3942.9680806953893</v>
      </c>
      <c r="G12" s="40">
        <v>4230.357433307583</v>
      </c>
      <c r="H12" s="40">
        <v>6082.89440056015</v>
      </c>
    </row>
    <row r="13" spans="1:8" s="48" customFormat="1" ht="12.75">
      <c r="A13" s="1" t="s">
        <v>58</v>
      </c>
      <c r="B13" s="40">
        <v>187</v>
      </c>
      <c r="C13" s="40">
        <v>203</v>
      </c>
      <c r="D13" s="40">
        <v>225</v>
      </c>
      <c r="E13" s="49"/>
      <c r="F13" s="40">
        <v>9358.479501207057</v>
      </c>
      <c r="G13" s="40">
        <v>10308.06879244384</v>
      </c>
      <c r="H13" s="40">
        <v>12180.73951158034</v>
      </c>
    </row>
    <row r="14" spans="1:8" s="48" customFormat="1" ht="12.75">
      <c r="A14" s="1" t="s">
        <v>57</v>
      </c>
      <c r="B14" s="40">
        <v>177</v>
      </c>
      <c r="C14" s="40">
        <v>223</v>
      </c>
      <c r="D14" s="40">
        <v>259</v>
      </c>
      <c r="E14" s="49"/>
      <c r="F14" s="40">
        <v>7146.304345069645</v>
      </c>
      <c r="G14" s="40">
        <v>8722.283533944417</v>
      </c>
      <c r="H14" s="40">
        <v>13146.115268384548</v>
      </c>
    </row>
    <row r="15" spans="1:8" s="48" customFormat="1" ht="12.75">
      <c r="A15" s="1" t="s">
        <v>56</v>
      </c>
      <c r="B15" s="40">
        <v>85</v>
      </c>
      <c r="C15" s="40">
        <v>90</v>
      </c>
      <c r="D15" s="40">
        <v>94</v>
      </c>
      <c r="E15" s="49"/>
      <c r="F15" s="40">
        <v>4138.214524737637</v>
      </c>
      <c r="G15" s="40">
        <v>4786.505073063461</v>
      </c>
      <c r="H15" s="40">
        <v>5493.377891340656</v>
      </c>
    </row>
    <row r="16" spans="1:8" s="48" customFormat="1" ht="12.75">
      <c r="A16" s="1" t="s">
        <v>55</v>
      </c>
      <c r="B16" s="40">
        <v>100</v>
      </c>
      <c r="C16" s="40">
        <v>116</v>
      </c>
      <c r="D16" s="40">
        <v>127</v>
      </c>
      <c r="E16" s="49"/>
      <c r="F16" s="40">
        <v>5603.81</v>
      </c>
      <c r="G16" s="40">
        <v>6527.49</v>
      </c>
      <c r="H16" s="40">
        <v>7519.65</v>
      </c>
    </row>
    <row r="17" spans="1:8" s="48" customFormat="1" ht="12.75">
      <c r="A17" s="1" t="s">
        <v>54</v>
      </c>
      <c r="B17" s="40">
        <v>32</v>
      </c>
      <c r="C17" s="40">
        <v>39</v>
      </c>
      <c r="D17" s="40">
        <v>40</v>
      </c>
      <c r="E17" s="49"/>
      <c r="F17" s="40">
        <v>1841.0207748441394</v>
      </c>
      <c r="G17" s="40">
        <v>2288.0424389763793</v>
      </c>
      <c r="H17" s="40">
        <v>2470.2123567106573</v>
      </c>
    </row>
    <row r="18" spans="1:8" s="41" customFormat="1" ht="12.75">
      <c r="A18" s="1" t="s">
        <v>53</v>
      </c>
      <c r="B18" s="40">
        <v>63</v>
      </c>
      <c r="C18" s="40">
        <v>76</v>
      </c>
      <c r="D18" s="40">
        <v>69</v>
      </c>
      <c r="E18" s="45"/>
      <c r="F18" s="40">
        <v>2741.13</v>
      </c>
      <c r="G18" s="40">
        <v>2946.52</v>
      </c>
      <c r="H18" s="40">
        <v>2536.44</v>
      </c>
    </row>
    <row r="19" spans="1:8" s="38" customFormat="1" ht="12.75">
      <c r="A19" s="1" t="s">
        <v>52</v>
      </c>
      <c r="B19" s="40">
        <v>107</v>
      </c>
      <c r="C19" s="40">
        <v>94</v>
      </c>
      <c r="D19" s="40">
        <v>102</v>
      </c>
      <c r="E19" s="39"/>
      <c r="F19" s="40">
        <v>6719.79</v>
      </c>
      <c r="G19" s="40">
        <v>5628.41</v>
      </c>
      <c r="H19" s="40">
        <v>6226.59</v>
      </c>
    </row>
    <row r="20" spans="1:8" s="48" customFormat="1" ht="12.75">
      <c r="A20" s="1" t="s">
        <v>51</v>
      </c>
      <c r="B20" s="40">
        <v>2637.662</v>
      </c>
      <c r="C20" s="40">
        <v>1905</v>
      </c>
      <c r="D20" s="40">
        <v>2258</v>
      </c>
      <c r="E20" s="49"/>
      <c r="F20" s="40">
        <v>24886.65</v>
      </c>
      <c r="G20" s="40">
        <v>20188.48</v>
      </c>
      <c r="H20" s="40">
        <v>23647.05</v>
      </c>
    </row>
    <row r="21" spans="1:8" s="48" customFormat="1" ht="12.75">
      <c r="A21" s="1" t="s">
        <v>50</v>
      </c>
      <c r="B21" s="40">
        <v>17</v>
      </c>
      <c r="C21" s="40">
        <v>22</v>
      </c>
      <c r="D21" s="40">
        <v>21</v>
      </c>
      <c r="E21" s="49"/>
      <c r="F21" s="40">
        <v>886.38</v>
      </c>
      <c r="G21" s="40">
        <v>1031.14</v>
      </c>
      <c r="H21" s="40">
        <v>948.78</v>
      </c>
    </row>
    <row r="22" spans="1:8" s="48" customFormat="1" ht="12.75">
      <c r="A22" s="1" t="s">
        <v>49</v>
      </c>
      <c r="B22" s="40">
        <v>86</v>
      </c>
      <c r="C22" s="40">
        <v>86</v>
      </c>
      <c r="D22" s="40">
        <v>86</v>
      </c>
      <c r="E22" s="49"/>
      <c r="F22" s="40">
        <v>920.42750454449</v>
      </c>
      <c r="G22" s="40">
        <v>943.363873938524</v>
      </c>
      <c r="H22" s="40">
        <v>772.3706831712659</v>
      </c>
    </row>
    <row r="23" spans="1:8" s="48" customFormat="1" ht="12.75">
      <c r="A23" s="1" t="s">
        <v>48</v>
      </c>
      <c r="B23" s="40">
        <v>195</v>
      </c>
      <c r="C23" s="40">
        <v>217</v>
      </c>
      <c r="D23" s="40">
        <v>208</v>
      </c>
      <c r="E23" s="49"/>
      <c r="F23" s="40">
        <v>13821.25</v>
      </c>
      <c r="G23" s="40">
        <v>14881.75</v>
      </c>
      <c r="H23" s="40">
        <v>12349.17</v>
      </c>
    </row>
    <row r="24" spans="1:8" s="38" customFormat="1" ht="12.75">
      <c r="A24" s="1" t="s">
        <v>47</v>
      </c>
      <c r="B24" s="40">
        <v>148</v>
      </c>
      <c r="C24" s="40">
        <v>118</v>
      </c>
      <c r="D24" s="40">
        <v>122</v>
      </c>
      <c r="E24" s="39"/>
      <c r="F24" s="40">
        <v>28132.17</v>
      </c>
      <c r="G24" s="40">
        <v>24201.65</v>
      </c>
      <c r="H24" s="40">
        <v>21769.18</v>
      </c>
    </row>
    <row r="25" spans="1:8" s="38" customFormat="1" ht="12.75">
      <c r="A25" s="1" t="s">
        <v>46</v>
      </c>
      <c r="B25" s="40">
        <v>323.438656537522</v>
      </c>
      <c r="C25" s="40">
        <v>262</v>
      </c>
      <c r="D25" s="40">
        <v>226</v>
      </c>
      <c r="E25" s="39"/>
      <c r="F25" s="40">
        <v>1536.669781502379</v>
      </c>
      <c r="G25" s="40">
        <v>1158.9508686058973</v>
      </c>
      <c r="H25" s="40">
        <v>931.2734985097167</v>
      </c>
    </row>
    <row r="26" spans="1:8" ht="12.75">
      <c r="A26" s="1" t="s">
        <v>45</v>
      </c>
      <c r="B26" s="40">
        <v>1</v>
      </c>
      <c r="C26" s="40">
        <v>1</v>
      </c>
      <c r="D26" s="40">
        <v>1</v>
      </c>
      <c r="F26" s="40">
        <v>21.967417020167716</v>
      </c>
      <c r="G26" s="40">
        <v>29.10332513240396</v>
      </c>
      <c r="H26" s="40">
        <v>20.956910829784654</v>
      </c>
    </row>
    <row r="27" spans="1:8" s="44" customFormat="1" ht="12.75">
      <c r="A27" s="1" t="s">
        <v>44</v>
      </c>
      <c r="B27" s="40">
        <v>199</v>
      </c>
      <c r="C27" s="40">
        <v>219</v>
      </c>
      <c r="D27" s="40">
        <v>213</v>
      </c>
      <c r="F27" s="40">
        <v>8778.660406855142</v>
      </c>
      <c r="G27" s="40">
        <v>9400.405184722846</v>
      </c>
      <c r="H27" s="40">
        <v>7267.786025428899</v>
      </c>
    </row>
    <row r="28" spans="1:8" s="44" customFormat="1" ht="12.75">
      <c r="A28" s="1" t="s">
        <v>43</v>
      </c>
      <c r="B28" s="40">
        <v>46</v>
      </c>
      <c r="C28" s="40">
        <v>24</v>
      </c>
      <c r="D28" s="40">
        <v>26</v>
      </c>
      <c r="F28" s="40">
        <v>939.32</v>
      </c>
      <c r="G28" s="40">
        <v>464.4</v>
      </c>
      <c r="H28" s="40">
        <v>410.02</v>
      </c>
    </row>
    <row r="29" spans="1:8" s="38" customFormat="1" ht="12.75">
      <c r="A29" s="1" t="s">
        <v>42</v>
      </c>
      <c r="B29" s="40">
        <v>203.45567225816043</v>
      </c>
      <c r="C29" s="40">
        <v>193.94539196752922</v>
      </c>
      <c r="D29" s="40">
        <v>204</v>
      </c>
      <c r="E29" s="39"/>
      <c r="F29" s="40">
        <v>8489.614842352585</v>
      </c>
      <c r="G29" s="40">
        <v>8653.8433895912</v>
      </c>
      <c r="H29" s="40">
        <v>8282.4</v>
      </c>
    </row>
    <row r="30" spans="1:8" s="41" customFormat="1" ht="12.75">
      <c r="A30" s="1" t="s">
        <v>41</v>
      </c>
      <c r="B30" s="40">
        <v>54</v>
      </c>
      <c r="C30" s="40">
        <v>55</v>
      </c>
      <c r="D30" s="40">
        <v>54</v>
      </c>
      <c r="E30" s="45"/>
      <c r="F30" s="40">
        <v>10679.79</v>
      </c>
      <c r="G30" s="40">
        <v>10664.29</v>
      </c>
      <c r="H30" s="40">
        <v>9252.42</v>
      </c>
    </row>
    <row r="31" spans="1:8" s="38" customFormat="1" ht="12.75">
      <c r="A31" s="1" t="s">
        <v>40</v>
      </c>
      <c r="B31" s="40">
        <v>1103</v>
      </c>
      <c r="C31" s="40">
        <v>1276</v>
      </c>
      <c r="D31" s="40">
        <v>1159</v>
      </c>
      <c r="E31" s="39"/>
      <c r="F31" s="40">
        <v>27963.005977264467</v>
      </c>
      <c r="G31" s="40">
        <v>33467.12479836447</v>
      </c>
      <c r="H31" s="40">
        <v>37507.3489311847</v>
      </c>
    </row>
    <row r="32" spans="1:8" s="46" customFormat="1" ht="12.75">
      <c r="A32" s="1" t="s">
        <v>39</v>
      </c>
      <c r="B32" s="40">
        <v>1</v>
      </c>
      <c r="C32" s="40">
        <v>6</v>
      </c>
      <c r="D32" s="40">
        <v>6</v>
      </c>
      <c r="E32" s="47"/>
      <c r="F32" s="40">
        <v>35.29455691406855</v>
      </c>
      <c r="G32" s="40">
        <v>213.1027492663814</v>
      </c>
      <c r="H32" s="40">
        <v>199.66295066410754</v>
      </c>
    </row>
    <row r="33" spans="1:8" s="38" customFormat="1" ht="12.75">
      <c r="A33" s="1" t="s">
        <v>38</v>
      </c>
      <c r="B33" s="40">
        <v>9</v>
      </c>
      <c r="C33" s="40">
        <v>11</v>
      </c>
      <c r="D33" s="40">
        <v>10</v>
      </c>
      <c r="E33" s="39"/>
      <c r="F33" s="40">
        <v>454.40694040821955</v>
      </c>
      <c r="G33" s="40">
        <v>817.3020152331164</v>
      </c>
      <c r="H33" s="40">
        <v>546.0780392654327</v>
      </c>
    </row>
    <row r="34" spans="1:8" s="41" customFormat="1" ht="12.75">
      <c r="A34" s="1" t="s">
        <v>37</v>
      </c>
      <c r="B34" s="40">
        <v>298</v>
      </c>
      <c r="C34" s="40">
        <v>328</v>
      </c>
      <c r="D34" s="40">
        <v>308</v>
      </c>
      <c r="E34" s="45"/>
      <c r="F34" s="40">
        <v>7668.097162693639</v>
      </c>
      <c r="G34" s="40">
        <v>8985.325089560176</v>
      </c>
      <c r="H34" s="40">
        <v>8686.968847906059</v>
      </c>
    </row>
    <row r="35" spans="1:8" ht="12.75">
      <c r="A35" s="1" t="s">
        <v>36</v>
      </c>
      <c r="B35" s="40">
        <v>353</v>
      </c>
      <c r="C35" s="40">
        <v>348</v>
      </c>
      <c r="D35" s="40">
        <v>373</v>
      </c>
      <c r="F35" s="40">
        <v>14949.143924465296</v>
      </c>
      <c r="G35" s="40">
        <v>14865.087226645404</v>
      </c>
      <c r="H35" s="40">
        <v>11841.822215336455</v>
      </c>
    </row>
    <row r="36" spans="1:8" ht="12.75">
      <c r="A36" s="1" t="s">
        <v>35</v>
      </c>
      <c r="B36" s="40">
        <v>67</v>
      </c>
      <c r="C36" s="40">
        <v>76</v>
      </c>
      <c r="D36" s="40">
        <v>72</v>
      </c>
      <c r="F36" s="40">
        <v>2295.6035156617936</v>
      </c>
      <c r="G36" s="40">
        <v>2902.0210212376987</v>
      </c>
      <c r="H36" s="40">
        <v>2462.5667864390853</v>
      </c>
    </row>
    <row r="37" spans="1:8" s="44" customFormat="1" ht="12.75">
      <c r="A37" s="1" t="s">
        <v>34</v>
      </c>
      <c r="B37" s="40">
        <v>44</v>
      </c>
      <c r="C37" s="40">
        <v>47</v>
      </c>
      <c r="D37" s="40">
        <v>47</v>
      </c>
      <c r="F37" s="40">
        <v>2531.4195678311075</v>
      </c>
      <c r="G37" s="40">
        <v>3266.129561028561</v>
      </c>
      <c r="H37" s="40">
        <v>2761.2766671815475</v>
      </c>
    </row>
    <row r="38" spans="1:8" s="38" customFormat="1" ht="12.75">
      <c r="A38" s="1" t="s">
        <v>33</v>
      </c>
      <c r="B38" s="40">
        <v>2</v>
      </c>
      <c r="C38" s="40">
        <v>2</v>
      </c>
      <c r="D38" s="40">
        <v>2</v>
      </c>
      <c r="E38" s="39"/>
      <c r="F38" s="40">
        <v>158.4529140642199</v>
      </c>
      <c r="G38" s="40">
        <v>134.4762576146664</v>
      </c>
      <c r="H38" s="40">
        <v>124.78228255285995</v>
      </c>
    </row>
    <row r="39" spans="1:8" s="46" customFormat="1" ht="12.75">
      <c r="A39" s="1" t="s">
        <v>32</v>
      </c>
      <c r="B39" s="40">
        <v>120</v>
      </c>
      <c r="C39" s="40">
        <v>153</v>
      </c>
      <c r="D39" s="40">
        <v>139</v>
      </c>
      <c r="E39" s="47"/>
      <c r="F39" s="40">
        <v>7505.290784480415</v>
      </c>
      <c r="G39" s="40">
        <v>12016.928770947456</v>
      </c>
      <c r="H39" s="40">
        <v>8695.99940494867</v>
      </c>
    </row>
    <row r="40" spans="1:8" s="38" customFormat="1" ht="12.75">
      <c r="A40" s="1" t="s">
        <v>31</v>
      </c>
      <c r="B40" s="40">
        <v>185</v>
      </c>
      <c r="C40" s="40">
        <v>180</v>
      </c>
      <c r="D40" s="40">
        <v>176</v>
      </c>
      <c r="E40" s="39"/>
      <c r="F40" s="40">
        <v>39442.302348177145</v>
      </c>
      <c r="G40" s="40">
        <v>39586.70338361345</v>
      </c>
      <c r="H40" s="40">
        <v>37612.01308151728</v>
      </c>
    </row>
    <row r="41" spans="1:8" s="41" customFormat="1" ht="12.75">
      <c r="A41" s="1" t="s">
        <v>30</v>
      </c>
      <c r="B41" s="40">
        <v>296</v>
      </c>
      <c r="C41" s="40">
        <v>303</v>
      </c>
      <c r="D41" s="40">
        <v>308</v>
      </c>
      <c r="E41" s="45"/>
      <c r="F41" s="40">
        <v>38854.04820761209</v>
      </c>
      <c r="G41" s="40">
        <v>42716.58110548099</v>
      </c>
      <c r="H41" s="40">
        <v>39513.66036861696</v>
      </c>
    </row>
    <row r="42" spans="1:8" s="41" customFormat="1" ht="12.75">
      <c r="A42" s="1" t="s">
        <v>29</v>
      </c>
      <c r="B42" s="40">
        <v>33</v>
      </c>
      <c r="C42" s="40">
        <v>34</v>
      </c>
      <c r="D42" s="40">
        <v>35</v>
      </c>
      <c r="E42" s="45"/>
      <c r="F42" s="40">
        <v>11319.776394797189</v>
      </c>
      <c r="G42" s="40">
        <v>10889.014035462056</v>
      </c>
      <c r="H42" s="40">
        <v>10992.714097869093</v>
      </c>
    </row>
    <row r="43" spans="1:8" ht="12.75">
      <c r="A43" s="1" t="s">
        <v>28</v>
      </c>
      <c r="B43" s="40">
        <v>31</v>
      </c>
      <c r="C43" s="40">
        <v>33</v>
      </c>
      <c r="D43" s="40">
        <v>34</v>
      </c>
      <c r="F43" s="40">
        <v>7323.635831828696</v>
      </c>
      <c r="G43" s="40">
        <v>7476.7835062728955</v>
      </c>
      <c r="H43" s="40">
        <v>6984.975863588052</v>
      </c>
    </row>
    <row r="44" spans="1:8" ht="12.75">
      <c r="A44" s="1" t="s">
        <v>27</v>
      </c>
      <c r="B44" s="40">
        <v>451</v>
      </c>
      <c r="C44" s="40">
        <v>460</v>
      </c>
      <c r="D44" s="40">
        <v>472</v>
      </c>
      <c r="F44" s="40">
        <v>16925.923905340092</v>
      </c>
      <c r="G44" s="40">
        <v>19285.526276495923</v>
      </c>
      <c r="H44" s="40">
        <v>17208.76884109116</v>
      </c>
    </row>
    <row r="45" spans="1:8" s="44" customFormat="1" ht="12.75">
      <c r="A45" s="1" t="s">
        <v>26</v>
      </c>
      <c r="B45" s="40">
        <v>114</v>
      </c>
      <c r="C45" s="40">
        <v>111</v>
      </c>
      <c r="D45" s="40">
        <v>110</v>
      </c>
      <c r="F45" s="40">
        <v>9302.14247512527</v>
      </c>
      <c r="G45" s="40">
        <v>10678.250889965544</v>
      </c>
      <c r="H45" s="40">
        <v>10328.430894847308</v>
      </c>
    </row>
    <row r="46" spans="1:8" s="38" customFormat="1" ht="12.75">
      <c r="A46" s="1" t="s">
        <v>25</v>
      </c>
      <c r="B46" s="40">
        <v>63</v>
      </c>
      <c r="C46" s="40">
        <v>64</v>
      </c>
      <c r="D46" s="40">
        <v>65</v>
      </c>
      <c r="E46" s="39"/>
      <c r="F46" s="40">
        <v>5780.603044766618</v>
      </c>
      <c r="G46" s="40">
        <v>6183.646970670665</v>
      </c>
      <c r="H46" s="40">
        <v>6430.72342932386</v>
      </c>
    </row>
    <row r="47" spans="1:8" s="41" customFormat="1" ht="12.75">
      <c r="A47" s="6" t="s">
        <v>24</v>
      </c>
      <c r="B47" s="42">
        <v>4</v>
      </c>
      <c r="C47" s="42">
        <v>2</v>
      </c>
      <c r="D47" s="42">
        <v>3</v>
      </c>
      <c r="E47" s="43"/>
      <c r="F47" s="42">
        <v>888.3230970348806</v>
      </c>
      <c r="G47" s="42">
        <v>560.0020852950115</v>
      </c>
      <c r="H47" s="42">
        <v>798.3864915167446</v>
      </c>
    </row>
    <row r="48" s="1" customFormat="1" ht="12.75" customHeight="1">
      <c r="A48" s="5" t="s">
        <v>1</v>
      </c>
    </row>
    <row r="49" spans="1:8" s="38" customFormat="1" ht="11.25" customHeight="1">
      <c r="A49" s="1"/>
      <c r="B49" s="40"/>
      <c r="C49" s="40"/>
      <c r="D49" s="40"/>
      <c r="E49" s="39"/>
      <c r="F49" s="40"/>
      <c r="G49" s="40"/>
      <c r="H49" s="39"/>
    </row>
    <row r="50" spans="2:8" ht="11.25" customHeight="1">
      <c r="B50" s="1"/>
      <c r="C50" s="1"/>
      <c r="D50" s="1"/>
      <c r="E50" s="37"/>
      <c r="F50" s="1"/>
      <c r="G50" s="1"/>
      <c r="H50" s="37"/>
    </row>
    <row r="51" spans="2:8" ht="11.25" customHeight="1">
      <c r="B51" s="37"/>
      <c r="C51" s="37"/>
      <c r="D51" s="37"/>
      <c r="E51" s="37"/>
      <c r="F51" s="37"/>
      <c r="G51" s="37"/>
      <c r="H51" s="37"/>
    </row>
    <row r="52" spans="2:8" ht="11.25" customHeight="1">
      <c r="B52" s="37"/>
      <c r="C52" s="37"/>
      <c r="D52" s="37"/>
      <c r="E52" s="37"/>
      <c r="F52" s="37"/>
      <c r="G52" s="37"/>
      <c r="H52" s="37"/>
    </row>
    <row r="53" spans="2:8" ht="11.25" customHeight="1">
      <c r="B53" s="37"/>
      <c r="C53" s="37"/>
      <c r="D53" s="37"/>
      <c r="E53" s="37"/>
      <c r="F53" s="37"/>
      <c r="G53" s="37"/>
      <c r="H53" s="37"/>
    </row>
    <row r="54" spans="2:8" ht="11.25" customHeight="1">
      <c r="B54" s="37"/>
      <c r="C54" s="37"/>
      <c r="D54" s="37"/>
      <c r="E54" s="37"/>
      <c r="F54" s="37"/>
      <c r="G54" s="37"/>
      <c r="H54" s="37"/>
    </row>
    <row r="55" spans="2:8" ht="11.25" customHeight="1">
      <c r="B55" s="37"/>
      <c r="C55" s="37"/>
      <c r="D55" s="37"/>
      <c r="E55" s="37"/>
      <c r="F55" s="37"/>
      <c r="G55" s="37"/>
      <c r="H55" s="37"/>
    </row>
    <row r="56" spans="2:8" ht="11.25" customHeight="1">
      <c r="B56" s="37"/>
      <c r="C56" s="37"/>
      <c r="D56" s="37"/>
      <c r="E56" s="37"/>
      <c r="F56" s="37"/>
      <c r="G56" s="37"/>
      <c r="H56" s="37"/>
    </row>
    <row r="57" spans="2:8" ht="11.25" customHeight="1">
      <c r="B57" s="37"/>
      <c r="C57" s="37"/>
      <c r="D57" s="37"/>
      <c r="E57" s="37"/>
      <c r="F57" s="37"/>
      <c r="G57" s="37"/>
      <c r="H57" s="37"/>
    </row>
    <row r="58" spans="2:8" ht="11.25" customHeight="1">
      <c r="B58" s="37"/>
      <c r="C58" s="37"/>
      <c r="D58" s="37"/>
      <c r="E58" s="37"/>
      <c r="F58" s="37"/>
      <c r="G58" s="37"/>
      <c r="H58" s="37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</sheetData>
  <sheetProtection/>
  <mergeCells count="4">
    <mergeCell ref="A1:H1"/>
    <mergeCell ref="A2:A3"/>
    <mergeCell ref="B2:D2"/>
    <mergeCell ref="F2:H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9"/>
  <dimension ref="A1:L29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16.28125" style="1" customWidth="1"/>
    <col min="2" max="4" width="7.7109375" style="1" customWidth="1"/>
    <col min="5" max="5" width="0.5625" style="1" customWidth="1"/>
    <col min="6" max="8" width="7.7109375" style="1" customWidth="1"/>
    <col min="9" max="9" width="0.5625" style="1" customWidth="1"/>
    <col min="10" max="12" width="7.7109375" style="1" customWidth="1"/>
    <col min="13" max="16384" width="9.140625" style="1" customWidth="1"/>
  </cols>
  <sheetData>
    <row r="1" spans="1:11" s="67" customFormat="1" ht="24.75" customHeight="1">
      <c r="A1" s="198" t="s">
        <v>91</v>
      </c>
      <c r="B1" s="198"/>
      <c r="C1" s="198"/>
      <c r="D1" s="198"/>
      <c r="E1" s="198"/>
      <c r="F1" s="198"/>
      <c r="G1" s="198"/>
      <c r="H1" s="198"/>
      <c r="I1" s="69"/>
      <c r="J1" s="68"/>
      <c r="K1" s="68"/>
    </row>
    <row r="2" spans="1:12" ht="12.75">
      <c r="A2" s="192"/>
      <c r="B2" s="197">
        <v>2007</v>
      </c>
      <c r="C2" s="197"/>
      <c r="D2" s="197"/>
      <c r="E2" s="24"/>
      <c r="F2" s="197">
        <v>2008</v>
      </c>
      <c r="G2" s="197"/>
      <c r="H2" s="197"/>
      <c r="I2" s="24"/>
      <c r="J2" s="197">
        <v>2009</v>
      </c>
      <c r="K2" s="197"/>
      <c r="L2" s="197"/>
    </row>
    <row r="3" spans="1:12" s="66" customFormat="1" ht="25.5">
      <c r="A3" s="194"/>
      <c r="B3" s="34" t="s">
        <v>21</v>
      </c>
      <c r="C3" s="34" t="s">
        <v>20</v>
      </c>
      <c r="D3" s="34" t="s">
        <v>90</v>
      </c>
      <c r="E3" s="34"/>
      <c r="F3" s="34" t="s">
        <v>21</v>
      </c>
      <c r="G3" s="34" t="s">
        <v>20</v>
      </c>
      <c r="H3" s="34" t="s">
        <v>90</v>
      </c>
      <c r="I3" s="34"/>
      <c r="J3" s="34" t="s">
        <v>21</v>
      </c>
      <c r="K3" s="34" t="s">
        <v>20</v>
      </c>
      <c r="L3" s="34" t="s">
        <v>90</v>
      </c>
    </row>
    <row r="4" spans="1:12" s="14" customFormat="1" ht="15.75" customHeight="1">
      <c r="A4" s="192" t="s">
        <v>89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</row>
    <row r="5" spans="1:12" ht="12.75">
      <c r="A5" s="55" t="s">
        <v>72</v>
      </c>
      <c r="B5" s="65">
        <v>1</v>
      </c>
      <c r="C5" s="65">
        <v>223</v>
      </c>
      <c r="D5" s="33">
        <v>916</v>
      </c>
      <c r="E5" s="33"/>
      <c r="F5" s="33" t="s">
        <v>81</v>
      </c>
      <c r="G5" s="33">
        <v>217</v>
      </c>
      <c r="H5" s="33" t="s">
        <v>88</v>
      </c>
      <c r="I5" s="33"/>
      <c r="J5" s="33">
        <v>3</v>
      </c>
      <c r="K5" s="33">
        <v>240</v>
      </c>
      <c r="L5" s="33">
        <v>866</v>
      </c>
    </row>
    <row r="6" spans="1:12" ht="12.75">
      <c r="A6" s="63" t="s">
        <v>87</v>
      </c>
      <c r="B6" s="64" t="s">
        <v>86</v>
      </c>
      <c r="C6" s="62">
        <v>32</v>
      </c>
      <c r="D6" s="61">
        <v>103</v>
      </c>
      <c r="E6" s="61"/>
      <c r="F6" s="61" t="s">
        <v>86</v>
      </c>
      <c r="G6" s="61">
        <v>33</v>
      </c>
      <c r="H6" s="61" t="s">
        <v>85</v>
      </c>
      <c r="I6" s="61"/>
      <c r="J6" s="61"/>
      <c r="K6" s="61">
        <v>47</v>
      </c>
      <c r="L6" s="61">
        <v>120</v>
      </c>
    </row>
    <row r="7" spans="1:12" ht="12.75">
      <c r="A7" s="63" t="s">
        <v>84</v>
      </c>
      <c r="B7" s="62">
        <v>1</v>
      </c>
      <c r="C7" s="62">
        <v>173</v>
      </c>
      <c r="D7" s="61">
        <v>726</v>
      </c>
      <c r="E7" s="61"/>
      <c r="F7" s="61" t="s">
        <v>81</v>
      </c>
      <c r="G7" s="61">
        <v>170</v>
      </c>
      <c r="H7" s="61" t="s">
        <v>83</v>
      </c>
      <c r="I7" s="61"/>
      <c r="J7" s="61">
        <v>2</v>
      </c>
      <c r="K7" s="61">
        <v>179</v>
      </c>
      <c r="L7" s="61">
        <v>678</v>
      </c>
    </row>
    <row r="8" spans="1:12" ht="12.75">
      <c r="A8" s="63" t="s">
        <v>82</v>
      </c>
      <c r="B8" s="62">
        <v>1</v>
      </c>
      <c r="C8" s="62">
        <v>203</v>
      </c>
      <c r="D8" s="61">
        <v>825</v>
      </c>
      <c r="E8" s="61"/>
      <c r="F8" s="61" t="s">
        <v>81</v>
      </c>
      <c r="G8" s="61">
        <v>198</v>
      </c>
      <c r="H8" s="61" t="s">
        <v>80</v>
      </c>
      <c r="I8" s="61"/>
      <c r="J8" s="61">
        <v>2</v>
      </c>
      <c r="K8" s="61">
        <v>196</v>
      </c>
      <c r="L8" s="61">
        <v>759</v>
      </c>
    </row>
    <row r="9" spans="1:12" ht="15.75" customHeight="1">
      <c r="A9" s="206" t="s">
        <v>79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</row>
    <row r="10" spans="1:12" ht="13.5" customHeight="1">
      <c r="A10" s="56" t="s">
        <v>74</v>
      </c>
      <c r="B10" s="16">
        <v>22</v>
      </c>
      <c r="C10" s="16">
        <v>12442</v>
      </c>
      <c r="D10" s="16">
        <v>33311</v>
      </c>
      <c r="E10" s="16"/>
      <c r="F10" s="16">
        <v>34</v>
      </c>
      <c r="G10" s="16">
        <f>44+1371+141+34+32+63+12079</f>
        <v>13764</v>
      </c>
      <c r="H10" s="16">
        <v>33999</v>
      </c>
      <c r="I10" s="16"/>
      <c r="J10" s="16">
        <v>24</v>
      </c>
      <c r="K10" s="16">
        <v>13668</v>
      </c>
      <c r="L10" s="16">
        <v>32749</v>
      </c>
    </row>
    <row r="11" spans="1:12" ht="12.75" customHeight="1">
      <c r="A11" s="60" t="s">
        <v>78</v>
      </c>
      <c r="B11" s="16">
        <v>22</v>
      </c>
      <c r="C11" s="16">
        <v>12725</v>
      </c>
      <c r="D11" s="16">
        <v>35269</v>
      </c>
      <c r="E11" s="16"/>
      <c r="F11" s="16">
        <v>34</v>
      </c>
      <c r="G11" s="16">
        <f>44+1372+142+34+32+63+12239</f>
        <v>13926</v>
      </c>
      <c r="H11" s="16">
        <v>37204</v>
      </c>
      <c r="I11" s="16"/>
      <c r="J11" s="16">
        <v>25</v>
      </c>
      <c r="K11" s="16">
        <v>13905</v>
      </c>
      <c r="L11" s="16">
        <v>36250</v>
      </c>
    </row>
    <row r="12" spans="1:12" ht="12.75" customHeight="1">
      <c r="A12" s="60" t="s">
        <v>72</v>
      </c>
      <c r="B12" s="16">
        <v>6</v>
      </c>
      <c r="C12" s="16">
        <v>352</v>
      </c>
      <c r="D12" s="16">
        <v>1951</v>
      </c>
      <c r="E12" s="16"/>
      <c r="F12" s="16">
        <v>8</v>
      </c>
      <c r="G12" s="16">
        <f>6+131+10+8+7+57+112</f>
        <v>331</v>
      </c>
      <c r="H12" s="16">
        <v>1671</v>
      </c>
      <c r="I12" s="16"/>
      <c r="J12" s="16">
        <v>8</v>
      </c>
      <c r="K12" s="16">
        <v>330</v>
      </c>
      <c r="L12" s="16">
        <v>1695</v>
      </c>
    </row>
    <row r="13" spans="1:12" s="57" customFormat="1" ht="12.75">
      <c r="A13" s="59" t="s">
        <v>77</v>
      </c>
      <c r="B13" s="58">
        <v>6</v>
      </c>
      <c r="C13" s="58">
        <v>328</v>
      </c>
      <c r="D13" s="58">
        <v>1592</v>
      </c>
      <c r="E13" s="58"/>
      <c r="F13" s="58">
        <v>8</v>
      </c>
      <c r="G13" s="58">
        <f>6+131+10+8+7+48+107</f>
        <v>317</v>
      </c>
      <c r="H13" s="58">
        <v>1417</v>
      </c>
      <c r="I13" s="58"/>
      <c r="J13" s="58">
        <v>7</v>
      </c>
      <c r="K13" s="58">
        <v>302</v>
      </c>
      <c r="L13" s="58">
        <v>1413</v>
      </c>
    </row>
    <row r="14" spans="1:12" s="57" customFormat="1" ht="12.75">
      <c r="A14" s="59" t="s">
        <v>76</v>
      </c>
      <c r="B14" s="58">
        <v>4</v>
      </c>
      <c r="C14" s="58">
        <v>314</v>
      </c>
      <c r="D14" s="58">
        <v>1452</v>
      </c>
      <c r="E14" s="58"/>
      <c r="F14" s="58">
        <v>8</v>
      </c>
      <c r="G14" s="58">
        <f>6+130+10+8+6+24+112</f>
        <v>296</v>
      </c>
      <c r="H14" s="58">
        <v>1075</v>
      </c>
      <c r="I14" s="58"/>
      <c r="J14" s="58">
        <v>8</v>
      </c>
      <c r="K14" s="58">
        <v>307</v>
      </c>
      <c r="L14" s="58">
        <v>1130</v>
      </c>
    </row>
    <row r="15" spans="1:12" ht="15.75" customHeight="1">
      <c r="A15" s="206" t="s">
        <v>75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</row>
    <row r="16" spans="1:12" ht="15" customHeight="1">
      <c r="A16" s="56" t="s">
        <v>74</v>
      </c>
      <c r="B16" s="16">
        <v>25</v>
      </c>
      <c r="C16" s="16">
        <v>1854</v>
      </c>
      <c r="D16" s="16">
        <v>16024</v>
      </c>
      <c r="E16" s="16"/>
      <c r="F16" s="16">
        <v>23</v>
      </c>
      <c r="G16" s="16">
        <f>3+673+69+23+89+902</f>
        <v>1759</v>
      </c>
      <c r="H16" s="16">
        <v>15450</v>
      </c>
      <c r="I16" s="16"/>
      <c r="J16" s="16">
        <v>14</v>
      </c>
      <c r="K16" s="16">
        <v>1770</v>
      </c>
      <c r="L16" s="16">
        <v>15776</v>
      </c>
    </row>
    <row r="17" spans="1:12" ht="12.75" customHeight="1">
      <c r="A17" s="55" t="s">
        <v>73</v>
      </c>
      <c r="B17" s="15">
        <v>33.02</v>
      </c>
      <c r="C17" s="15">
        <v>7585.42</v>
      </c>
      <c r="D17" s="15">
        <v>42744.09</v>
      </c>
      <c r="E17" s="15"/>
      <c r="F17" s="15">
        <v>34.07</v>
      </c>
      <c r="G17" s="15">
        <f>6.66+813.24+612.51+34.07+461.28+5348.96</f>
        <v>7276.719999999999</v>
      </c>
      <c r="H17" s="15">
        <v>42921.53</v>
      </c>
      <c r="I17" s="15"/>
      <c r="J17" s="15">
        <v>17.6</v>
      </c>
      <c r="K17" s="15">
        <v>8879.15</v>
      </c>
      <c r="L17" s="15">
        <v>45314.99</v>
      </c>
    </row>
    <row r="18" spans="1:12" ht="12.75" customHeight="1">
      <c r="A18" s="54" t="s">
        <v>72</v>
      </c>
      <c r="B18" s="53">
        <v>10</v>
      </c>
      <c r="C18" s="53">
        <v>201</v>
      </c>
      <c r="D18" s="53">
        <v>668</v>
      </c>
      <c r="E18" s="53"/>
      <c r="F18" s="53">
        <v>10</v>
      </c>
      <c r="G18" s="53">
        <f>3+43+6+10+20+100</f>
        <v>182</v>
      </c>
      <c r="H18" s="53">
        <v>573</v>
      </c>
      <c r="I18" s="53"/>
      <c r="J18" s="53">
        <v>8</v>
      </c>
      <c r="K18" s="53">
        <v>314</v>
      </c>
      <c r="L18" s="53">
        <v>706</v>
      </c>
    </row>
    <row r="19" spans="1:12" ht="12.75" customHeight="1">
      <c r="A19" s="5" t="s">
        <v>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2" spans="8:12" ht="12.75">
      <c r="H22" s="52"/>
      <c r="L22" s="52"/>
    </row>
    <row r="23" spans="8:12" ht="12.75">
      <c r="H23" s="52"/>
      <c r="L23" s="52"/>
    </row>
    <row r="24" spans="8:12" ht="12.75">
      <c r="H24" s="52"/>
      <c r="L24" s="52"/>
    </row>
    <row r="25" spans="8:12" ht="12.75">
      <c r="H25" s="52"/>
      <c r="L25" s="52"/>
    </row>
    <row r="26" spans="8:12" ht="12.75">
      <c r="H26" s="52"/>
      <c r="L26" s="52"/>
    </row>
    <row r="27" spans="8:12" ht="12.75">
      <c r="H27" s="52"/>
      <c r="L27" s="52"/>
    </row>
    <row r="28" spans="8:12" ht="12.75">
      <c r="H28" s="52"/>
      <c r="L28" s="52"/>
    </row>
    <row r="29" spans="8:12" ht="12.75">
      <c r="H29" s="52"/>
      <c r="L29" s="52"/>
    </row>
  </sheetData>
  <sheetProtection/>
  <mergeCells count="8">
    <mergeCell ref="A9:L9"/>
    <mergeCell ref="A15:L15"/>
    <mergeCell ref="A1:H1"/>
    <mergeCell ref="A2:A3"/>
    <mergeCell ref="B2:D2"/>
    <mergeCell ref="F2:H2"/>
    <mergeCell ref="J2:L2"/>
    <mergeCell ref="A4:L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0"/>
  <dimension ref="A1:Y60"/>
  <sheetViews>
    <sheetView zoomScalePageLayoutView="0" workbookViewId="0" topLeftCell="A1">
      <selection activeCell="B58" sqref="B58"/>
    </sheetView>
  </sheetViews>
  <sheetFormatPr defaultColWidth="10.8515625" defaultRowHeight="15"/>
  <cols>
    <col min="1" max="1" width="49.8515625" style="1" customWidth="1"/>
    <col min="2" max="4" width="12.28125" style="22" customWidth="1"/>
    <col min="5" max="16384" width="10.8515625" style="22" customWidth="1"/>
  </cols>
  <sheetData>
    <row r="1" spans="1:4" s="90" customFormat="1" ht="12.75" customHeight="1">
      <c r="A1" s="208" t="s">
        <v>138</v>
      </c>
      <c r="B1" s="208"/>
      <c r="C1" s="208"/>
      <c r="D1" s="208"/>
    </row>
    <row r="2" spans="1:4" s="89" customFormat="1" ht="12.75">
      <c r="A2" s="209" t="s">
        <v>137</v>
      </c>
      <c r="B2" s="209"/>
      <c r="C2" s="209"/>
      <c r="D2" s="209"/>
    </row>
    <row r="3" spans="1:4" ht="12.75">
      <c r="A3" s="88"/>
      <c r="B3" s="87">
        <v>2007</v>
      </c>
      <c r="C3" s="87">
        <v>2008</v>
      </c>
      <c r="D3" s="87">
        <v>2009</v>
      </c>
    </row>
    <row r="4" spans="1:25" s="46" customFormat="1" ht="15.75" customHeight="1">
      <c r="A4" s="210" t="s">
        <v>136</v>
      </c>
      <c r="B4" s="210"/>
      <c r="C4" s="210"/>
      <c r="D4" s="210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38" customFormat="1" ht="12.75">
      <c r="A5" s="2" t="s">
        <v>135</v>
      </c>
      <c r="B5" s="76">
        <v>463056.41864076484</v>
      </c>
      <c r="C5" s="76">
        <v>490204.77216830343</v>
      </c>
      <c r="D5" s="76">
        <v>398304.75516594166</v>
      </c>
      <c r="E5" s="40"/>
      <c r="F5" s="40"/>
      <c r="G5" s="40"/>
      <c r="H5" s="1"/>
      <c r="I5" s="40"/>
      <c r="J5" s="40"/>
      <c r="K5" s="40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s="38" customFormat="1" ht="12.75">
      <c r="A6" s="1" t="s">
        <v>134</v>
      </c>
      <c r="B6" s="76">
        <v>310099.62753371405</v>
      </c>
      <c r="C6" s="76">
        <v>311523.79175773484</v>
      </c>
      <c r="D6" s="76">
        <v>239460.67031692294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s="48" customFormat="1" ht="12.75">
      <c r="A7" s="86" t="s">
        <v>133</v>
      </c>
      <c r="B7" s="85">
        <v>167762.9646377583</v>
      </c>
      <c r="C7" s="85">
        <v>164463.33180217797</v>
      </c>
      <c r="D7" s="85">
        <v>80162.91831561123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s="48" customFormat="1" ht="12.75">
      <c r="A8" s="86" t="s">
        <v>132</v>
      </c>
      <c r="B8" s="85">
        <v>1196.2175516562918</v>
      </c>
      <c r="C8" s="85">
        <v>1223.864616442265</v>
      </c>
      <c r="D8" s="85">
        <v>1064.963721010654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</row>
    <row r="9" spans="1:25" s="48" customFormat="1" ht="12.75">
      <c r="A9" s="86" t="s">
        <v>131</v>
      </c>
      <c r="B9" s="85">
        <v>138650.6821145389</v>
      </c>
      <c r="C9" s="85">
        <v>143710.1310367472</v>
      </c>
      <c r="D9" s="85">
        <v>156446.69161950718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1:25" s="48" customFormat="1" ht="12.75">
      <c r="A10" s="86" t="s">
        <v>130</v>
      </c>
      <c r="B10" s="85">
        <v>1765.7332297605567</v>
      </c>
      <c r="C10" s="85">
        <v>1393.4243023674178</v>
      </c>
      <c r="D10" s="85">
        <v>1145.3766607938792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1:25" s="48" customFormat="1" ht="12.75">
      <c r="A11" s="86" t="s">
        <v>129</v>
      </c>
      <c r="B11" s="85">
        <v>724.03</v>
      </c>
      <c r="C11" s="85">
        <v>733.04</v>
      </c>
      <c r="D11" s="85">
        <v>640.72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1:25" s="38" customFormat="1" ht="12.75">
      <c r="A12" s="2" t="s">
        <v>128</v>
      </c>
      <c r="B12" s="76">
        <v>11499.67</v>
      </c>
      <c r="C12" s="76">
        <v>14429.57</v>
      </c>
      <c r="D12" s="76">
        <v>12920.82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s="38" customFormat="1" ht="12.75">
      <c r="A13" s="1" t="s">
        <v>127</v>
      </c>
      <c r="B13" s="76">
        <v>141457.1211070508</v>
      </c>
      <c r="C13" s="76">
        <v>164251.41041056858</v>
      </c>
      <c r="D13" s="76">
        <v>145923.26484901874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s="48" customFormat="1" ht="12.75">
      <c r="A14" s="86" t="s">
        <v>126</v>
      </c>
      <c r="B14" s="85">
        <v>18254.27564816293</v>
      </c>
      <c r="C14" s="85">
        <v>18566.611101582654</v>
      </c>
      <c r="D14" s="85">
        <v>16002.477023502606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</row>
    <row r="15" spans="1:25" s="48" customFormat="1" ht="12.75">
      <c r="A15" s="86" t="s">
        <v>125</v>
      </c>
      <c r="B15" s="85">
        <v>13253.623246019115</v>
      </c>
      <c r="C15" s="85">
        <v>13181.391990363361</v>
      </c>
      <c r="D15" s="85">
        <v>11360.907886355977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</row>
    <row r="16" spans="1:25" s="48" customFormat="1" ht="12.75">
      <c r="A16" s="86" t="s">
        <v>124</v>
      </c>
      <c r="B16" s="85">
        <v>36120.804637280395</v>
      </c>
      <c r="C16" s="85">
        <v>43482.85465242414</v>
      </c>
      <c r="D16" s="85">
        <v>46940.0587690203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</row>
    <row r="17" spans="1:25" s="48" customFormat="1" ht="12.75">
      <c r="A17" s="86" t="s">
        <v>123</v>
      </c>
      <c r="B17" s="85">
        <v>71056.96757558837</v>
      </c>
      <c r="C17" s="85">
        <v>86137.31266619843</v>
      </c>
      <c r="D17" s="85">
        <v>68974.84117013986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25" s="48" customFormat="1" ht="12.75">
      <c r="A18" s="86" t="s">
        <v>122</v>
      </c>
      <c r="B18" s="85">
        <v>2771.45</v>
      </c>
      <c r="C18" s="85">
        <v>2883.24</v>
      </c>
      <c r="D18" s="85">
        <v>2644.98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</row>
    <row r="19" spans="1:25" s="41" customFormat="1" ht="12.75">
      <c r="A19" s="2" t="s">
        <v>121</v>
      </c>
      <c r="B19" s="76">
        <v>144384.91934631116</v>
      </c>
      <c r="C19" s="76">
        <v>151778.1845156795</v>
      </c>
      <c r="D19" s="76">
        <v>144269.78347777174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</row>
    <row r="20" spans="1:25" s="38" customFormat="1" ht="12.75">
      <c r="A20" s="1" t="s">
        <v>120</v>
      </c>
      <c r="B20" s="76">
        <v>143401.2988512048</v>
      </c>
      <c r="C20" s="76">
        <v>150820.77946818623</v>
      </c>
      <c r="D20" s="76">
        <v>143271.22514792177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 s="48" customFormat="1" ht="12.75">
      <c r="A21" s="86" t="s">
        <v>119</v>
      </c>
      <c r="B21" s="85">
        <v>110504.30632893795</v>
      </c>
      <c r="C21" s="85">
        <v>114113.35324575908</v>
      </c>
      <c r="D21" s="85">
        <v>108504.91549114267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</row>
    <row r="22" spans="1:25" s="48" customFormat="1" ht="12.75">
      <c r="A22" s="86" t="s">
        <v>118</v>
      </c>
      <c r="B22" s="85">
        <v>26228.066380465363</v>
      </c>
      <c r="C22" s="85">
        <v>29963.777166461467</v>
      </c>
      <c r="D22" s="85">
        <v>27537.19973593847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pans="1:25" s="48" customFormat="1" ht="12.75">
      <c r="A23" s="86" t="s">
        <v>117</v>
      </c>
      <c r="B23" s="85">
        <v>5780.603044766618</v>
      </c>
      <c r="C23" s="85">
        <v>6183.646970670665</v>
      </c>
      <c r="D23" s="85">
        <v>6430.72342932386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pans="1:25" s="48" customFormat="1" ht="12.75">
      <c r="A24" s="86" t="s">
        <v>116</v>
      </c>
      <c r="B24" s="85">
        <v>888.3230970348806</v>
      </c>
      <c r="C24" s="85">
        <v>560.0020852950115</v>
      </c>
      <c r="D24" s="85">
        <v>798.3864915167446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</row>
    <row r="25" spans="1:25" s="38" customFormat="1" ht="12.75">
      <c r="A25" s="1" t="s">
        <v>115</v>
      </c>
      <c r="B25" s="76">
        <v>983.620495106347</v>
      </c>
      <c r="C25" s="76">
        <v>957.4050474932502</v>
      </c>
      <c r="D25" s="76">
        <v>998.5583298499809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s="38" customFormat="1" ht="12.75">
      <c r="A26" s="1" t="s">
        <v>114</v>
      </c>
      <c r="B26" s="76">
        <v>159976.04599230335</v>
      </c>
      <c r="C26" s="76">
        <v>166253.57695968577</v>
      </c>
      <c r="D26" s="76">
        <v>167514.76371717645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s="41" customFormat="1" ht="17.25" customHeight="1">
      <c r="A27" s="84" t="s">
        <v>113</v>
      </c>
      <c r="B27" s="78">
        <v>767417.3839793794</v>
      </c>
      <c r="C27" s="78">
        <v>808236.5336436688</v>
      </c>
      <c r="D27" s="78">
        <v>710089.3023608899</v>
      </c>
      <c r="E27" s="45"/>
      <c r="F27" s="78"/>
      <c r="G27" s="78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</row>
    <row r="28" spans="1:7" ht="12.75">
      <c r="A28" s="1" t="s">
        <v>103</v>
      </c>
      <c r="B28" s="76">
        <v>12137.751477094975</v>
      </c>
      <c r="C28" s="76">
        <v>13415.491620534049</v>
      </c>
      <c r="D28" s="76">
        <v>13027.456233587252</v>
      </c>
      <c r="F28" s="76"/>
      <c r="G28" s="76"/>
    </row>
    <row r="29" spans="1:7" ht="12.75">
      <c r="A29" s="1" t="s">
        <v>102</v>
      </c>
      <c r="B29" s="76">
        <v>14815.421996065656</v>
      </c>
      <c r="C29" s="76">
        <v>15417.451556723514</v>
      </c>
      <c r="D29" s="76">
        <v>14342.32795201955</v>
      </c>
      <c r="F29" s="76"/>
      <c r="G29" s="76"/>
    </row>
    <row r="30" spans="1:7" s="44" customFormat="1" ht="12.75">
      <c r="A30" s="83" t="s">
        <v>112</v>
      </c>
      <c r="B30" s="78">
        <v>764739.7134604087</v>
      </c>
      <c r="C30" s="78">
        <v>806234.5737074793</v>
      </c>
      <c r="D30" s="78">
        <v>708774.4306424576</v>
      </c>
      <c r="F30" s="78"/>
      <c r="G30" s="78"/>
    </row>
    <row r="31" spans="1:25" s="38" customFormat="1" ht="12.75">
      <c r="A31" s="2" t="s">
        <v>111</v>
      </c>
      <c r="B31" s="76">
        <v>268997.7613090948</v>
      </c>
      <c r="C31" s="76">
        <v>302056.417614572</v>
      </c>
      <c r="D31" s="76">
        <v>290682.55418858316</v>
      </c>
      <c r="E31" s="39"/>
      <c r="F31" s="76"/>
      <c r="G31" s="76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 s="41" customFormat="1" ht="11.25" customHeight="1">
      <c r="A32" s="81" t="s">
        <v>110</v>
      </c>
      <c r="B32" s="78">
        <v>495741.95215131395</v>
      </c>
      <c r="C32" s="78">
        <v>504178.1560929073</v>
      </c>
      <c r="D32" s="78">
        <v>418091.8764538744</v>
      </c>
      <c r="E32" s="45"/>
      <c r="F32" s="78"/>
      <c r="G32" s="78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:25" s="46" customFormat="1" ht="15.75" customHeight="1">
      <c r="A33" s="211" t="s">
        <v>109</v>
      </c>
      <c r="B33" s="211"/>
      <c r="C33" s="211"/>
      <c r="D33" s="211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spans="1:25" s="41" customFormat="1" ht="12.75">
      <c r="A34" s="82" t="s">
        <v>108</v>
      </c>
      <c r="B34" s="78">
        <v>18394.13</v>
      </c>
      <c r="C34" s="78">
        <v>17673.810482122117</v>
      </c>
      <c r="D34" s="78">
        <v>9186.38417341604</v>
      </c>
      <c r="E34" s="45"/>
      <c r="F34" s="78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:6" ht="12.75">
      <c r="A35" s="22" t="s">
        <v>103</v>
      </c>
      <c r="B35" s="76">
        <v>0</v>
      </c>
      <c r="C35" s="76">
        <v>0</v>
      </c>
      <c r="D35" s="76">
        <v>0</v>
      </c>
      <c r="F35" s="76"/>
    </row>
    <row r="36" spans="1:6" ht="12.75">
      <c r="A36" s="22" t="s">
        <v>102</v>
      </c>
      <c r="B36" s="76">
        <v>0</v>
      </c>
      <c r="C36" s="76">
        <v>0</v>
      </c>
      <c r="D36" s="76">
        <v>0</v>
      </c>
      <c r="F36" s="76"/>
    </row>
    <row r="37" spans="1:6" s="44" customFormat="1" ht="12.75">
      <c r="A37" s="44" t="s">
        <v>107</v>
      </c>
      <c r="B37" s="78">
        <v>18394.13</v>
      </c>
      <c r="C37" s="78">
        <v>17673.810482122117</v>
      </c>
      <c r="D37" s="78">
        <v>9186.38417341604</v>
      </c>
      <c r="F37" s="78"/>
    </row>
    <row r="38" spans="1:25" s="38" customFormat="1" ht="12.75">
      <c r="A38" s="77" t="s">
        <v>97</v>
      </c>
      <c r="B38" s="76">
        <v>3273.2041821967887</v>
      </c>
      <c r="C38" s="76">
        <v>3004.339342970362</v>
      </c>
      <c r="D38" s="76">
        <v>1659.7792646149612</v>
      </c>
      <c r="E38" s="39"/>
      <c r="F38" s="76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s="41" customFormat="1" ht="12" customHeight="1">
      <c r="A39" s="81" t="s">
        <v>106</v>
      </c>
      <c r="B39" s="78">
        <v>15120.925817803212</v>
      </c>
      <c r="C39" s="78">
        <v>14669.471139151756</v>
      </c>
      <c r="D39" s="78">
        <v>7526.604908801079</v>
      </c>
      <c r="E39" s="45"/>
      <c r="F39" s="78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s="46" customFormat="1" ht="15.75" customHeight="1">
      <c r="A40" s="211" t="s">
        <v>105</v>
      </c>
      <c r="B40" s="211"/>
      <c r="C40" s="211"/>
      <c r="D40" s="211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s="41" customFormat="1" ht="12.75">
      <c r="A41" s="82" t="s">
        <v>104</v>
      </c>
      <c r="B41" s="78">
        <v>2660.793412638976</v>
      </c>
      <c r="C41" s="78">
        <v>2373.8752548910634</v>
      </c>
      <c r="D41" s="78">
        <v>2251.6375234205143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4" ht="12.75">
      <c r="A42" s="22" t="s">
        <v>103</v>
      </c>
      <c r="B42" s="76">
        <v>0</v>
      </c>
      <c r="C42" s="76">
        <v>0</v>
      </c>
      <c r="D42" s="76">
        <v>0</v>
      </c>
    </row>
    <row r="43" spans="1:4" ht="12.75">
      <c r="A43" s="22" t="s">
        <v>102</v>
      </c>
      <c r="B43" s="76">
        <v>172.01604179309257</v>
      </c>
      <c r="C43" s="76">
        <v>168.5055103279274</v>
      </c>
      <c r="D43" s="76">
        <v>167.80340403489436</v>
      </c>
    </row>
    <row r="44" spans="1:4" s="44" customFormat="1" ht="12.75">
      <c r="A44" s="44" t="s">
        <v>101</v>
      </c>
      <c r="B44" s="78">
        <v>2488.7773708458835</v>
      </c>
      <c r="C44" s="78">
        <v>2205.369744563136</v>
      </c>
      <c r="D44" s="78">
        <v>2083.83411938562</v>
      </c>
    </row>
    <row r="45" spans="1:25" s="38" customFormat="1" ht="12.75">
      <c r="A45" s="77" t="s">
        <v>97</v>
      </c>
      <c r="B45" s="76">
        <v>977.077728615063</v>
      </c>
      <c r="C45" s="76">
        <v>1024.9529370890455</v>
      </c>
      <c r="D45" s="76">
        <v>999.6966704501176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 s="41" customFormat="1" ht="12.75">
      <c r="A46" s="81" t="s">
        <v>100</v>
      </c>
      <c r="B46" s="78">
        <v>1511.6996422308205</v>
      </c>
      <c r="C46" s="78">
        <v>1180.4168074740905</v>
      </c>
      <c r="D46" s="78">
        <v>1084.1374489355023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s="46" customFormat="1" ht="15.75" customHeight="1">
      <c r="A47" s="211" t="s">
        <v>99</v>
      </c>
      <c r="B47" s="211"/>
      <c r="C47" s="211"/>
      <c r="D47" s="211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</row>
    <row r="48" spans="1:25" s="41" customFormat="1" ht="12.75">
      <c r="A48" s="80" t="s">
        <v>98</v>
      </c>
      <c r="B48" s="79">
        <v>795415.7905660986</v>
      </c>
      <c r="C48" s="78">
        <v>826113.7539341645</v>
      </c>
      <c r="D48" s="78">
        <v>720044.6489352592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:25" s="38" customFormat="1" ht="12.75">
      <c r="A49" s="77" t="s">
        <v>97</v>
      </c>
      <c r="B49" s="37">
        <v>275855.47906261415</v>
      </c>
      <c r="C49" s="76">
        <v>306085.70989463135</v>
      </c>
      <c r="D49" s="76">
        <v>293342.03012364823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:25" s="41" customFormat="1" ht="12.75">
      <c r="A50" s="75" t="s">
        <v>96</v>
      </c>
      <c r="B50" s="74">
        <v>519560.31150348455</v>
      </c>
      <c r="C50" s="73">
        <v>520028.0440395332</v>
      </c>
      <c r="D50" s="73">
        <v>426702.61881161097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1:3" s="1" customFormat="1" ht="12.75" customHeight="1">
      <c r="A51" s="5" t="s">
        <v>95</v>
      </c>
      <c r="B51" s="5"/>
      <c r="C51" s="5"/>
    </row>
    <row r="52" spans="1:25" ht="12.75">
      <c r="A52" s="207" t="s">
        <v>94</v>
      </c>
      <c r="B52" s="207"/>
      <c r="C52" s="207"/>
      <c r="D52" s="20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</row>
    <row r="53" spans="1:25" ht="11.25" customHeight="1">
      <c r="A53" s="72" t="s">
        <v>93</v>
      </c>
      <c r="B53" s="72"/>
      <c r="C53" s="72"/>
      <c r="D53" s="71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  <row r="54" spans="1:25" ht="11.25" customHeight="1">
      <c r="A54" s="70" t="s">
        <v>92</v>
      </c>
      <c r="B54" s="70"/>
      <c r="C54" s="70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</row>
    <row r="55" spans="4:25" ht="12.75"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</row>
    <row r="56" spans="4:25" ht="12.75"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</row>
    <row r="57" spans="4:25" ht="12.75"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</row>
    <row r="58" spans="4:25" ht="12.75"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</row>
    <row r="59" spans="4:25" ht="12.75"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</row>
    <row r="60" spans="4:25" ht="12.75"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</row>
  </sheetData>
  <sheetProtection/>
  <mergeCells count="7">
    <mergeCell ref="A52:D52"/>
    <mergeCell ref="A1:D1"/>
    <mergeCell ref="A2:D2"/>
    <mergeCell ref="A4:D4"/>
    <mergeCell ref="A33:D33"/>
    <mergeCell ref="A40:D40"/>
    <mergeCell ref="A47:D47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1"/>
  <dimension ref="A1:Y59"/>
  <sheetViews>
    <sheetView zoomScalePageLayoutView="0" workbookViewId="0" topLeftCell="A1">
      <selection activeCell="C56" sqref="C56"/>
    </sheetView>
  </sheetViews>
  <sheetFormatPr defaultColWidth="10.8515625" defaultRowHeight="15"/>
  <cols>
    <col min="1" max="1" width="51.140625" style="36" customWidth="1"/>
    <col min="2" max="3" width="11.8515625" style="36" customWidth="1"/>
    <col min="4" max="4" width="11.8515625" style="91" customWidth="1"/>
    <col min="5" max="16384" width="10.8515625" style="91" customWidth="1"/>
  </cols>
  <sheetData>
    <row r="1" spans="1:4" s="90" customFormat="1" ht="12.75" customHeight="1">
      <c r="A1" s="212" t="s">
        <v>145</v>
      </c>
      <c r="B1" s="212"/>
      <c r="C1" s="212"/>
      <c r="D1" s="212"/>
    </row>
    <row r="2" spans="1:4" s="90" customFormat="1" ht="12.75" customHeight="1">
      <c r="A2" s="198" t="s">
        <v>144</v>
      </c>
      <c r="B2" s="198"/>
      <c r="C2" s="198"/>
      <c r="D2" s="198"/>
    </row>
    <row r="3" spans="1:4" ht="12.75">
      <c r="A3" s="119"/>
      <c r="B3" s="118">
        <v>2007</v>
      </c>
      <c r="C3" s="118">
        <v>2008</v>
      </c>
      <c r="D3" s="118">
        <v>2009</v>
      </c>
    </row>
    <row r="4" spans="1:25" s="106" customFormat="1" ht="15.75" customHeight="1">
      <c r="A4" s="213" t="s">
        <v>136</v>
      </c>
      <c r="B4" s="213"/>
      <c r="C4" s="213"/>
      <c r="D4" s="213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1:25" s="94" customFormat="1" ht="12.75">
      <c r="A5" s="111" t="s">
        <v>135</v>
      </c>
      <c r="B5" s="93">
        <v>440777.35949814634</v>
      </c>
      <c r="C5" s="93">
        <v>451567.6495558745</v>
      </c>
      <c r="D5" s="93">
        <v>400136.98188832746</v>
      </c>
      <c r="E5" s="93"/>
      <c r="F5" s="93"/>
      <c r="G5" s="93"/>
      <c r="H5" s="36"/>
      <c r="I5" s="93"/>
      <c r="J5" s="93"/>
      <c r="K5" s="93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</row>
    <row r="6" spans="1:25" s="94" customFormat="1" ht="12.75">
      <c r="A6" s="36" t="s">
        <v>134</v>
      </c>
      <c r="B6" s="93">
        <v>281421.20089630975</v>
      </c>
      <c r="C6" s="93">
        <v>277223.8748622496</v>
      </c>
      <c r="D6" s="93">
        <v>231613.83460350506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s="114" customFormat="1" ht="12.75">
      <c r="A7" s="117" t="s">
        <v>133</v>
      </c>
      <c r="B7" s="116">
        <v>159637.19172240476</v>
      </c>
      <c r="C7" s="116">
        <v>155320.33011476567</v>
      </c>
      <c r="D7" s="116">
        <v>97652.16612395618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</row>
    <row r="8" spans="1:25" s="114" customFormat="1" ht="12.75">
      <c r="A8" s="117" t="s">
        <v>132</v>
      </c>
      <c r="B8" s="116">
        <v>855.0215218051941</v>
      </c>
      <c r="C8" s="116">
        <v>855.0215218051941</v>
      </c>
      <c r="D8" s="116">
        <v>855.0215218051941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s="114" customFormat="1" ht="12.75">
      <c r="A9" s="117" t="s">
        <v>131</v>
      </c>
      <c r="B9" s="116">
        <v>110019.62673655014</v>
      </c>
      <c r="C9" s="116">
        <v>110175.00685423758</v>
      </c>
      <c r="D9" s="116">
        <v>117856.75872289587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s="114" customFormat="1" ht="12.75">
      <c r="A10" s="117" t="s">
        <v>130</v>
      </c>
      <c r="B10" s="116">
        <v>3096.276733726784</v>
      </c>
      <c r="C10" s="116">
        <v>2620.640227997561</v>
      </c>
      <c r="D10" s="116">
        <v>2387.7898917718944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s="114" customFormat="1" ht="12.75">
      <c r="A11" s="117" t="s">
        <v>129</v>
      </c>
      <c r="B11" s="116">
        <v>665.1965859136945</v>
      </c>
      <c r="C11" s="116">
        <v>653.2230473672481</v>
      </c>
      <c r="D11" s="116">
        <v>576.1427277779129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s="94" customFormat="1" ht="12.75">
      <c r="A12" s="111" t="s">
        <v>128</v>
      </c>
      <c r="B12" s="93">
        <v>10782.778415023475</v>
      </c>
      <c r="C12" s="93">
        <v>12477.384937089204</v>
      </c>
      <c r="D12" s="93">
        <v>12279.70660657277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</row>
    <row r="13" spans="1:25" s="94" customFormat="1" ht="12.75">
      <c r="A13" s="36" t="s">
        <v>127</v>
      </c>
      <c r="B13" s="93">
        <v>149778.2605079653</v>
      </c>
      <c r="C13" s="93">
        <v>164764.30056513668</v>
      </c>
      <c r="D13" s="93">
        <v>160401.34418386692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</row>
    <row r="14" spans="1:25" s="114" customFormat="1" ht="12.75">
      <c r="A14" s="117" t="s">
        <v>126</v>
      </c>
      <c r="B14" s="116">
        <v>18320.212852910347</v>
      </c>
      <c r="C14" s="116">
        <v>18356.544643475885</v>
      </c>
      <c r="D14" s="116">
        <v>18583.736000729994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s="114" customFormat="1" ht="12.75">
      <c r="A15" s="117" t="s">
        <v>125</v>
      </c>
      <c r="B15" s="116">
        <v>19457.389965582664</v>
      </c>
      <c r="C15" s="116">
        <v>19957.331960865642</v>
      </c>
      <c r="D15" s="116">
        <v>19085.04902688689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s="114" customFormat="1" ht="12.75">
      <c r="A16" s="117" t="s">
        <v>124</v>
      </c>
      <c r="B16" s="116">
        <v>43232.12402270118</v>
      </c>
      <c r="C16" s="116">
        <v>49737.46220864932</v>
      </c>
      <c r="D16" s="116">
        <v>45515.683274665105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s="114" customFormat="1" ht="12.75">
      <c r="A17" s="117" t="s">
        <v>123</v>
      </c>
      <c r="B17" s="116">
        <v>63233.77352440965</v>
      </c>
      <c r="C17" s="116">
        <v>70587.80500502775</v>
      </c>
      <c r="D17" s="116">
        <v>70478.48572591561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s="114" customFormat="1" ht="12.75">
      <c r="A18" s="117" t="s">
        <v>122</v>
      </c>
      <c r="B18" s="116">
        <v>2266.0062160062125</v>
      </c>
      <c r="C18" s="116">
        <v>2329.4543900543867</v>
      </c>
      <c r="D18" s="116">
        <v>2185.027832167829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s="99" customFormat="1" ht="12.75">
      <c r="A19" s="111" t="s">
        <v>121</v>
      </c>
      <c r="B19" s="93">
        <v>140527.27092992983</v>
      </c>
      <c r="C19" s="93">
        <v>140223.15250462538</v>
      </c>
      <c r="D19" s="93">
        <v>140716.64411654888</v>
      </c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</row>
    <row r="20" spans="1:25" s="94" customFormat="1" ht="12.75">
      <c r="A20" s="36" t="s">
        <v>120</v>
      </c>
      <c r="B20" s="93">
        <v>139618.8008400946</v>
      </c>
      <c r="C20" s="93">
        <v>139364.34818287764</v>
      </c>
      <c r="D20" s="93">
        <v>139803.8614236525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</row>
    <row r="21" spans="1:25" s="114" customFormat="1" ht="12.75">
      <c r="A21" s="117" t="s">
        <v>119</v>
      </c>
      <c r="B21" s="116">
        <v>109406.34003924351</v>
      </c>
      <c r="C21" s="116">
        <v>109404.44416129957</v>
      </c>
      <c r="D21" s="116">
        <v>109109.27140530705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s="114" customFormat="1" ht="12.75">
      <c r="A22" s="117" t="s">
        <v>118</v>
      </c>
      <c r="B22" s="116">
        <v>23858.3478359581</v>
      </c>
      <c r="C22" s="116">
        <v>23942.922190042478</v>
      </c>
      <c r="D22" s="116">
        <v>24268.060787228802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s="114" customFormat="1" ht="12.75">
      <c r="A23" s="117" t="s">
        <v>117</v>
      </c>
      <c r="B23" s="116">
        <v>5434.176425232664</v>
      </c>
      <c r="C23" s="116">
        <v>5520.433193887151</v>
      </c>
      <c r="D23" s="116">
        <v>5606.689962541638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s="114" customFormat="1" ht="12.75">
      <c r="A24" s="117" t="s">
        <v>116</v>
      </c>
      <c r="B24" s="116">
        <v>729.2371415143559</v>
      </c>
      <c r="C24" s="116">
        <v>364.618570757178</v>
      </c>
      <c r="D24" s="116">
        <v>546.927856135767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s="94" customFormat="1" ht="12.75">
      <c r="A25" s="36" t="s">
        <v>115</v>
      </c>
      <c r="B25" s="93">
        <v>918.2092445166319</v>
      </c>
      <c r="C25" s="93">
        <v>870.4881288734693</v>
      </c>
      <c r="D25" s="93">
        <v>923.6901920933684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</row>
    <row r="26" spans="1:25" s="94" customFormat="1" ht="12.75">
      <c r="A26" s="36" t="s">
        <v>114</v>
      </c>
      <c r="B26" s="93">
        <v>137213.47500353603</v>
      </c>
      <c r="C26" s="93">
        <v>137013.14152077987</v>
      </c>
      <c r="D26" s="93">
        <v>135429.4359152927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</row>
    <row r="27" spans="1:25" s="99" customFormat="1" ht="17.25" customHeight="1">
      <c r="A27" s="113" t="s">
        <v>113</v>
      </c>
      <c r="B27" s="96">
        <v>727733.9177401251</v>
      </c>
      <c r="C27" s="96">
        <v>737965.6309908797</v>
      </c>
      <c r="D27" s="96">
        <v>685721.7052870914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</row>
    <row r="28" spans="1:4" ht="12.75">
      <c r="A28" s="36" t="s">
        <v>143</v>
      </c>
      <c r="B28" s="93">
        <v>11995.03942305848</v>
      </c>
      <c r="C28" s="93">
        <v>12498.553857233715</v>
      </c>
      <c r="D28" s="93">
        <v>12457.380890773462</v>
      </c>
    </row>
    <row r="29" spans="1:4" ht="12.75">
      <c r="A29" s="36" t="s">
        <v>142</v>
      </c>
      <c r="B29" s="93">
        <v>17268.032749520436</v>
      </c>
      <c r="C29" s="93">
        <v>16912.460027885343</v>
      </c>
      <c r="D29" s="93">
        <v>17468.12438606449</v>
      </c>
    </row>
    <row r="30" spans="1:4" s="109" customFormat="1" ht="12.75">
      <c r="A30" s="112" t="s">
        <v>112</v>
      </c>
      <c r="B30" s="96">
        <v>722337.6226135477</v>
      </c>
      <c r="C30" s="96">
        <v>733298.4352652705</v>
      </c>
      <c r="D30" s="96">
        <v>680755.098843698</v>
      </c>
    </row>
    <row r="31" spans="1:25" s="94" customFormat="1" ht="12.75">
      <c r="A31" s="111" t="s">
        <v>111</v>
      </c>
      <c r="B31" s="93">
        <v>211376.88341655466</v>
      </c>
      <c r="C31" s="93">
        <v>215046.26455722522</v>
      </c>
      <c r="D31" s="93">
        <v>208616.0293979389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</row>
    <row r="32" spans="1:25" s="99" customFormat="1" ht="11.25" customHeight="1">
      <c r="A32" s="108" t="s">
        <v>110</v>
      </c>
      <c r="B32" s="96">
        <v>507768.47838004975</v>
      </c>
      <c r="C32" s="96">
        <v>514871.28798987105</v>
      </c>
      <c r="D32" s="96">
        <v>465100.13447212987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</row>
    <row r="33" spans="1:25" s="106" customFormat="1" ht="15.75" customHeight="1">
      <c r="A33" s="214" t="s">
        <v>109</v>
      </c>
      <c r="B33" s="214"/>
      <c r="C33" s="214"/>
      <c r="D33" s="21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</row>
    <row r="34" spans="1:25" s="99" customFormat="1" ht="12.75">
      <c r="A34" s="110" t="s">
        <v>108</v>
      </c>
      <c r="B34" s="96">
        <v>16153.320361969432</v>
      </c>
      <c r="C34" s="96">
        <v>14672.641993603578</v>
      </c>
      <c r="D34" s="96">
        <v>7685.295819998946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</row>
    <row r="35" spans="1:4" ht="12.75">
      <c r="A35" s="91" t="s">
        <v>143</v>
      </c>
      <c r="B35" s="93">
        <v>0</v>
      </c>
      <c r="C35" s="93">
        <v>0</v>
      </c>
      <c r="D35" s="93">
        <v>0</v>
      </c>
    </row>
    <row r="36" spans="1:4" ht="12.75">
      <c r="A36" s="91" t="s">
        <v>142</v>
      </c>
      <c r="B36" s="93">
        <v>0</v>
      </c>
      <c r="C36" s="93">
        <v>0</v>
      </c>
      <c r="D36" s="93">
        <v>0</v>
      </c>
    </row>
    <row r="37" spans="1:4" s="109" customFormat="1" ht="12.75">
      <c r="A37" s="109" t="s">
        <v>107</v>
      </c>
      <c r="B37" s="96">
        <v>16153.320361969432</v>
      </c>
      <c r="C37" s="96">
        <v>14672.641993603578</v>
      </c>
      <c r="D37" s="96">
        <v>7685.295819998946</v>
      </c>
    </row>
    <row r="38" spans="1:25" s="94" customFormat="1" ht="12.75">
      <c r="A38" s="103" t="s">
        <v>111</v>
      </c>
      <c r="B38" s="93">
        <v>3078.7779135766486</v>
      </c>
      <c r="C38" s="93">
        <v>2696.6329236982488</v>
      </c>
      <c r="D38" s="93">
        <v>1492.8687046323012</v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</row>
    <row r="39" spans="1:25" s="99" customFormat="1" ht="12" customHeight="1">
      <c r="A39" s="108" t="s">
        <v>106</v>
      </c>
      <c r="B39" s="96">
        <v>13049.682836383863</v>
      </c>
      <c r="C39" s="96">
        <v>11945.185976446199</v>
      </c>
      <c r="D39" s="96">
        <v>6183.744587758846</v>
      </c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</row>
    <row r="40" spans="1:25" s="106" customFormat="1" ht="15.75" customHeight="1">
      <c r="A40" s="214" t="s">
        <v>105</v>
      </c>
      <c r="B40" s="214"/>
      <c r="C40" s="214"/>
      <c r="D40" s="21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</row>
    <row r="41" spans="1:25" s="99" customFormat="1" ht="12.75">
      <c r="A41" s="110" t="s">
        <v>104</v>
      </c>
      <c r="B41" s="96">
        <v>2754.9170702808624</v>
      </c>
      <c r="C41" s="104">
        <v>2528</v>
      </c>
      <c r="D41" s="96">
        <v>2466.6797928675333</v>
      </c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</row>
    <row r="42" spans="1:4" ht="12.75">
      <c r="A42" s="91" t="s">
        <v>143</v>
      </c>
      <c r="B42" s="93">
        <v>0</v>
      </c>
      <c r="C42" s="92"/>
      <c r="D42" s="93">
        <v>0</v>
      </c>
    </row>
    <row r="43" spans="1:4" ht="12.75">
      <c r="A43" s="91" t="s">
        <v>142</v>
      </c>
      <c r="B43" s="93">
        <v>235.15614917192946</v>
      </c>
      <c r="C43" s="92">
        <v>236</v>
      </c>
      <c r="D43" s="93">
        <v>231.46726769279562</v>
      </c>
    </row>
    <row r="44" spans="1:4" s="109" customFormat="1" ht="12.75">
      <c r="A44" s="109" t="s">
        <v>101</v>
      </c>
      <c r="B44" s="96">
        <v>2540.297634429911</v>
      </c>
      <c r="C44" s="104">
        <v>2316</v>
      </c>
      <c r="D44" s="96">
        <v>2258.89399034629</v>
      </c>
    </row>
    <row r="45" spans="1:25" s="94" customFormat="1" ht="12.75">
      <c r="A45" s="103" t="s">
        <v>111</v>
      </c>
      <c r="B45" s="93">
        <v>1530.2850858138202</v>
      </c>
      <c r="C45" s="92">
        <v>1474</v>
      </c>
      <c r="D45" s="93">
        <v>1488.4617274398877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</row>
    <row r="46" spans="1:25" s="99" customFormat="1" ht="12.75">
      <c r="A46" s="108" t="s">
        <v>100</v>
      </c>
      <c r="B46" s="96">
        <v>1177.254604419784</v>
      </c>
      <c r="C46" s="104">
        <v>1034</v>
      </c>
      <c r="D46" s="96">
        <v>977.5905955061311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</row>
    <row r="47" spans="1:25" s="106" customFormat="1" ht="15.75" customHeight="1">
      <c r="A47" s="214" t="s">
        <v>99</v>
      </c>
      <c r="B47" s="214"/>
      <c r="C47" s="214"/>
      <c r="D47" s="214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</row>
    <row r="48" spans="1:25" s="99" customFormat="1" ht="12.75">
      <c r="A48" s="105" t="s">
        <v>98</v>
      </c>
      <c r="B48" s="96">
        <v>741195.103507879</v>
      </c>
      <c r="C48" s="104">
        <v>750345</v>
      </c>
      <c r="D48" s="96">
        <v>690180.0336855369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</row>
    <row r="49" spans="1:25" s="94" customFormat="1" ht="12.75">
      <c r="A49" s="103" t="s">
        <v>111</v>
      </c>
      <c r="B49" s="93">
        <v>215761.24014119347</v>
      </c>
      <c r="C49" s="92">
        <v>219099</v>
      </c>
      <c r="D49" s="93">
        <v>211681.32116564474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</row>
    <row r="50" spans="1:25" s="99" customFormat="1" ht="25.5" customHeight="1">
      <c r="A50" s="102" t="s">
        <v>96</v>
      </c>
      <c r="B50" s="101">
        <v>522360.5290621323</v>
      </c>
      <c r="C50" s="101">
        <v>527939</v>
      </c>
      <c r="D50" s="101">
        <v>471210.77756720403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</row>
    <row r="51" spans="1:25" s="94" customFormat="1" ht="12.75" customHeight="1">
      <c r="A51" s="98" t="s">
        <v>141</v>
      </c>
      <c r="B51" s="98"/>
      <c r="C51" s="98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</row>
    <row r="52" spans="1:25" s="94" customFormat="1" ht="12.75">
      <c r="A52" s="36" t="s">
        <v>140</v>
      </c>
      <c r="B52" s="97"/>
      <c r="C52" s="97"/>
      <c r="D52" s="93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</row>
    <row r="53" spans="1:25" s="94" customFormat="1" ht="12.75">
      <c r="A53" s="36" t="s">
        <v>139</v>
      </c>
      <c r="B53" s="97"/>
      <c r="C53" s="97"/>
      <c r="D53" s="96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2:25" ht="12.75">
      <c r="B54" s="93"/>
      <c r="C54" s="93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</row>
    <row r="55" spans="2:25" ht="12.75">
      <c r="B55" s="93"/>
      <c r="C55" s="93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</row>
    <row r="56" spans="2:25" ht="12.75">
      <c r="B56" s="93"/>
      <c r="C56" s="93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</row>
    <row r="57" spans="2:25" ht="12.75">
      <c r="B57" s="93"/>
      <c r="C57" s="93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</row>
    <row r="58" spans="2:25" ht="12.75">
      <c r="B58" s="93"/>
      <c r="C58" s="93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</row>
    <row r="59" spans="2:25" ht="12.75">
      <c r="B59" s="93"/>
      <c r="C59" s="93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</row>
  </sheetData>
  <sheetProtection/>
  <mergeCells count="6">
    <mergeCell ref="A1:D1"/>
    <mergeCell ref="A2:D2"/>
    <mergeCell ref="A4:D4"/>
    <mergeCell ref="A33:D33"/>
    <mergeCell ref="A40:D40"/>
    <mergeCell ref="A47:D47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2"/>
  <dimension ref="A1:J31"/>
  <sheetViews>
    <sheetView zoomScalePageLayoutView="0" workbookViewId="0" topLeftCell="A1">
      <selection activeCell="G37" sqref="G37"/>
    </sheetView>
  </sheetViews>
  <sheetFormatPr defaultColWidth="9.140625" defaultRowHeight="15"/>
  <cols>
    <col min="1" max="1" width="20.140625" style="2" customWidth="1"/>
    <col min="2" max="4" width="8.28125" style="1" customWidth="1"/>
    <col min="5" max="5" width="0.5625" style="1" customWidth="1"/>
    <col min="6" max="10" width="8.28125" style="1" customWidth="1"/>
    <col min="11" max="16384" width="9.140625" style="1" customWidth="1"/>
  </cols>
  <sheetData>
    <row r="1" spans="1:10" s="67" customFormat="1" ht="25.5" customHeight="1">
      <c r="A1" s="215" t="s">
        <v>158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2.75">
      <c r="A2" s="135"/>
      <c r="B2" s="197" t="s">
        <v>11</v>
      </c>
      <c r="C2" s="197"/>
      <c r="D2" s="197"/>
      <c r="E2" s="23"/>
      <c r="F2" s="197" t="s">
        <v>157</v>
      </c>
      <c r="G2" s="197"/>
      <c r="H2" s="197"/>
      <c r="I2" s="197"/>
      <c r="J2" s="197"/>
    </row>
    <row r="3" spans="1:10" ht="25.5">
      <c r="A3" s="134"/>
      <c r="B3" s="132" t="s">
        <v>156</v>
      </c>
      <c r="C3" s="132" t="s">
        <v>155</v>
      </c>
      <c r="D3" s="132" t="s">
        <v>21</v>
      </c>
      <c r="E3" s="133"/>
      <c r="F3" s="132" t="s">
        <v>156</v>
      </c>
      <c r="G3" s="132" t="s">
        <v>155</v>
      </c>
      <c r="H3" s="132" t="s">
        <v>21</v>
      </c>
      <c r="I3" s="34" t="s">
        <v>20</v>
      </c>
      <c r="J3" s="132" t="s">
        <v>90</v>
      </c>
    </row>
    <row r="4" spans="1:10" s="14" customFormat="1" ht="15.75" customHeight="1">
      <c r="A4" s="216">
        <v>2007</v>
      </c>
      <c r="B4" s="216"/>
      <c r="C4" s="216"/>
      <c r="D4" s="216"/>
      <c r="E4" s="216"/>
      <c r="F4" s="216"/>
      <c r="G4" s="216"/>
      <c r="H4" s="216"/>
      <c r="I4" s="216"/>
      <c r="J4" s="216"/>
    </row>
    <row r="5" spans="1:10" ht="12.75">
      <c r="A5" s="127" t="s">
        <v>154</v>
      </c>
      <c r="B5" s="126">
        <v>92127.13</v>
      </c>
      <c r="C5" s="126">
        <v>29004.58</v>
      </c>
      <c r="D5" s="126">
        <v>121131.71</v>
      </c>
      <c r="F5" s="125">
        <v>90.23652147305305</v>
      </c>
      <c r="G5" s="125">
        <v>95.59829479572552</v>
      </c>
      <c r="H5" s="125">
        <v>91.46486927987364</v>
      </c>
      <c r="I5" s="125">
        <v>80.4475142416681</v>
      </c>
      <c r="J5" s="125">
        <v>80.00233253527801</v>
      </c>
    </row>
    <row r="6" spans="1:10" ht="12.75">
      <c r="A6" s="127" t="s">
        <v>153</v>
      </c>
      <c r="B6" s="126">
        <v>262.67</v>
      </c>
      <c r="C6" s="126">
        <v>72.26</v>
      </c>
      <c r="D6" s="126">
        <v>334.93</v>
      </c>
      <c r="F6" s="125">
        <v>0.25727955592806206</v>
      </c>
      <c r="G6" s="125">
        <v>0.2381669647324363</v>
      </c>
      <c r="H6" s="125">
        <v>0.25290098412635365</v>
      </c>
      <c r="I6" s="125">
        <v>1.8772928903574622</v>
      </c>
      <c r="J6" s="125">
        <v>1.9371290794288194</v>
      </c>
    </row>
    <row r="7" spans="1:10" ht="12.75">
      <c r="A7" s="127" t="s">
        <v>152</v>
      </c>
      <c r="B7" s="126">
        <v>15.14</v>
      </c>
      <c r="C7" s="126">
        <v>0.2</v>
      </c>
      <c r="D7" s="126">
        <v>15.34</v>
      </c>
      <c r="F7" s="128" t="s">
        <v>148</v>
      </c>
      <c r="G7" s="128" t="s">
        <v>148</v>
      </c>
      <c r="H7" s="128" t="s">
        <v>148</v>
      </c>
      <c r="I7" s="125">
        <v>0.17729036430758177</v>
      </c>
      <c r="J7" s="125">
        <v>2.6505006125655597</v>
      </c>
    </row>
    <row r="8" spans="1:10" ht="12.75">
      <c r="A8" s="127" t="s">
        <v>151</v>
      </c>
      <c r="B8" s="126">
        <v>9419.81</v>
      </c>
      <c r="C8" s="126">
        <v>1206.36</v>
      </c>
      <c r="D8" s="126">
        <v>10626.17</v>
      </c>
      <c r="F8" s="125">
        <v>9.226499157599717</v>
      </c>
      <c r="G8" s="125">
        <v>3.9761292495795986</v>
      </c>
      <c r="H8" s="125">
        <v>8.023673157059493</v>
      </c>
      <c r="I8" s="125">
        <v>8.242937862665412</v>
      </c>
      <c r="J8" s="125">
        <v>6.821138796099175</v>
      </c>
    </row>
    <row r="9" spans="1:10" ht="12.75">
      <c r="A9" s="127" t="s">
        <v>150</v>
      </c>
      <c r="B9" s="126">
        <v>250.25</v>
      </c>
      <c r="C9" s="126">
        <v>0.45</v>
      </c>
      <c r="D9" s="126">
        <v>250.7</v>
      </c>
      <c r="F9" s="125">
        <v>0.24511443587390078</v>
      </c>
      <c r="G9" s="128" t="s">
        <v>148</v>
      </c>
      <c r="H9" s="125">
        <v>0.1893000827649863</v>
      </c>
      <c r="I9" s="125">
        <v>9.130857828169404</v>
      </c>
      <c r="J9" s="125">
        <v>8.298932371005833</v>
      </c>
    </row>
    <row r="10" spans="1:10" ht="12.75">
      <c r="A10" s="127" t="s">
        <v>149</v>
      </c>
      <c r="B10" s="126">
        <v>12.21</v>
      </c>
      <c r="C10" s="126">
        <v>3.26</v>
      </c>
      <c r="D10" s="126">
        <v>15.47</v>
      </c>
      <c r="F10" s="128" t="s">
        <v>148</v>
      </c>
      <c r="G10" s="128" t="s">
        <v>148</v>
      </c>
      <c r="H10" s="128" t="s">
        <v>148</v>
      </c>
      <c r="I10" s="128" t="s">
        <v>148</v>
      </c>
      <c r="J10" s="125">
        <v>0.06020280755970681</v>
      </c>
    </row>
    <row r="11" spans="1:10" ht="12.75">
      <c r="A11" s="127" t="s">
        <v>147</v>
      </c>
      <c r="B11" s="126">
        <v>7.96</v>
      </c>
      <c r="C11" s="126">
        <v>52.95</v>
      </c>
      <c r="D11" s="126">
        <v>60.91</v>
      </c>
      <c r="F11" s="128" t="s">
        <v>148</v>
      </c>
      <c r="G11" s="125">
        <v>0.17452173792668835</v>
      </c>
      <c r="H11" s="128" t="s">
        <v>148</v>
      </c>
      <c r="I11" s="125">
        <v>0.08309026849775537</v>
      </c>
      <c r="J11" s="125">
        <v>0.22976379806289868</v>
      </c>
    </row>
    <row r="12" spans="1:10" s="83" customFormat="1" ht="12.75">
      <c r="A12" s="131" t="s">
        <v>146</v>
      </c>
      <c r="B12" s="130">
        <v>102095.17</v>
      </c>
      <c r="C12" s="130">
        <v>30340.06</v>
      </c>
      <c r="D12" s="130">
        <v>132435.23</v>
      </c>
      <c r="E12" s="44"/>
      <c r="F12" s="129">
        <v>100</v>
      </c>
      <c r="G12" s="129">
        <v>100</v>
      </c>
      <c r="H12" s="129">
        <v>100</v>
      </c>
      <c r="I12" s="129">
        <v>100</v>
      </c>
      <c r="J12" s="129">
        <v>100</v>
      </c>
    </row>
    <row r="13" spans="1:10" s="14" customFormat="1" ht="15.75" customHeight="1">
      <c r="A13" s="216">
        <v>2008</v>
      </c>
      <c r="B13" s="216"/>
      <c r="C13" s="216"/>
      <c r="D13" s="216"/>
      <c r="E13" s="216"/>
      <c r="F13" s="216"/>
      <c r="G13" s="216"/>
      <c r="H13" s="216"/>
      <c r="I13" s="216"/>
      <c r="J13" s="216"/>
    </row>
    <row r="14" spans="1:10" ht="12.75">
      <c r="A14" s="127" t="s">
        <v>154</v>
      </c>
      <c r="B14" s="126">
        <v>91793.09</v>
      </c>
      <c r="C14" s="126">
        <v>37924.67</v>
      </c>
      <c r="D14" s="126">
        <v>129717.76</v>
      </c>
      <c r="F14" s="125">
        <v>94.38591837059955</v>
      </c>
      <c r="G14" s="125">
        <v>97.41046442785462</v>
      </c>
      <c r="H14" s="125">
        <v>95.25057678553858</v>
      </c>
      <c r="I14" s="125">
        <v>75.66599436211912</v>
      </c>
      <c r="J14" s="125">
        <v>80.22308819457746</v>
      </c>
    </row>
    <row r="15" spans="1:10" ht="12.75">
      <c r="A15" s="127" t="s">
        <v>153</v>
      </c>
      <c r="B15" s="126">
        <v>318.44</v>
      </c>
      <c r="C15" s="126">
        <v>178.49</v>
      </c>
      <c r="D15" s="126">
        <v>496.93</v>
      </c>
      <c r="F15" s="125">
        <v>0.32743479760768185</v>
      </c>
      <c r="G15" s="125">
        <v>0.4584560339148046</v>
      </c>
      <c r="H15" s="125">
        <v>0.36489120011043735</v>
      </c>
      <c r="I15" s="125">
        <v>2.1464738960491516</v>
      </c>
      <c r="J15" s="125">
        <v>1.9411452423287956</v>
      </c>
    </row>
    <row r="16" spans="1:10" ht="12.75">
      <c r="A16" s="127" t="s">
        <v>152</v>
      </c>
      <c r="B16" s="126">
        <v>6.9</v>
      </c>
      <c r="C16" s="126">
        <v>9.2</v>
      </c>
      <c r="D16" s="126">
        <v>16.1</v>
      </c>
      <c r="F16" s="128" t="s">
        <v>148</v>
      </c>
      <c r="G16" s="128" t="s">
        <v>148</v>
      </c>
      <c r="H16" s="128" t="s">
        <v>148</v>
      </c>
      <c r="I16" s="125">
        <v>0.13344331458781725</v>
      </c>
      <c r="J16" s="125">
        <v>2.229152772399191</v>
      </c>
    </row>
    <row r="17" spans="1:10" ht="12.75">
      <c r="A17" s="127" t="s">
        <v>151</v>
      </c>
      <c r="B17" s="126">
        <v>5112.92</v>
      </c>
      <c r="C17" s="126">
        <v>814.59</v>
      </c>
      <c r="D17" s="126">
        <v>5927.51</v>
      </c>
      <c r="F17" s="125">
        <v>5.2573418081405245</v>
      </c>
      <c r="G17" s="125">
        <v>2.092294810166736</v>
      </c>
      <c r="H17" s="125">
        <v>4.352516929077775</v>
      </c>
      <c r="I17" s="125">
        <v>9.308403168949228</v>
      </c>
      <c r="J17" s="125">
        <v>6.7646318489317725</v>
      </c>
    </row>
    <row r="18" spans="1:10" ht="12.75">
      <c r="A18" s="127" t="s">
        <v>150</v>
      </c>
      <c r="B18" s="126">
        <v>0.3</v>
      </c>
      <c r="C18" s="126">
        <v>2.9</v>
      </c>
      <c r="D18" s="126">
        <v>3.2</v>
      </c>
      <c r="F18" s="128" t="s">
        <v>148</v>
      </c>
      <c r="G18" s="128" t="s">
        <v>148</v>
      </c>
      <c r="H18" s="128" t="s">
        <v>148</v>
      </c>
      <c r="I18" s="125">
        <v>9.267011693785742</v>
      </c>
      <c r="J18" s="125">
        <v>8.282048194012834</v>
      </c>
    </row>
    <row r="19" spans="1:10" ht="12.75">
      <c r="A19" s="127" t="s">
        <v>149</v>
      </c>
      <c r="B19" s="126">
        <v>16.05</v>
      </c>
      <c r="C19" s="126"/>
      <c r="D19" s="126">
        <v>16.05</v>
      </c>
      <c r="F19" s="128" t="s">
        <v>148</v>
      </c>
      <c r="G19" s="128" t="s">
        <v>148</v>
      </c>
      <c r="H19" s="128" t="s">
        <v>148</v>
      </c>
      <c r="I19" s="128">
        <v>0.09419250138518635</v>
      </c>
      <c r="J19" s="125">
        <v>0.0749651072764853</v>
      </c>
    </row>
    <row r="20" spans="1:10" ht="12.75">
      <c r="A20" s="127" t="s">
        <v>147</v>
      </c>
      <c r="B20" s="126">
        <v>5.25</v>
      </c>
      <c r="C20" s="126">
        <v>3</v>
      </c>
      <c r="D20" s="126">
        <v>8.25</v>
      </c>
      <c r="F20" s="128" t="s">
        <v>148</v>
      </c>
      <c r="G20" s="128" t="s">
        <v>148</v>
      </c>
      <c r="H20" s="128" t="s">
        <v>148</v>
      </c>
      <c r="I20" s="125">
        <v>0.10631082502799527</v>
      </c>
      <c r="J20" s="125">
        <v>0.4849686404734681</v>
      </c>
    </row>
    <row r="21" spans="1:10" s="83" customFormat="1" ht="12.75">
      <c r="A21" s="131" t="s">
        <v>146</v>
      </c>
      <c r="B21" s="130">
        <v>97252.95</v>
      </c>
      <c r="C21" s="130">
        <v>38932.85</v>
      </c>
      <c r="D21" s="130">
        <v>136185.8</v>
      </c>
      <c r="E21" s="44"/>
      <c r="F21" s="129">
        <v>100</v>
      </c>
      <c r="G21" s="129">
        <v>100</v>
      </c>
      <c r="H21" s="129">
        <v>100</v>
      </c>
      <c r="I21" s="129">
        <v>100</v>
      </c>
      <c r="J21" s="129">
        <v>100</v>
      </c>
    </row>
    <row r="22" spans="1:10" ht="12.75">
      <c r="A22" s="216">
        <v>2009</v>
      </c>
      <c r="B22" s="216"/>
      <c r="C22" s="216"/>
      <c r="D22" s="216"/>
      <c r="E22" s="216"/>
      <c r="F22" s="216"/>
      <c r="G22" s="216"/>
      <c r="H22" s="216"/>
      <c r="I22" s="216"/>
      <c r="J22" s="216"/>
    </row>
    <row r="23" spans="1:10" ht="12.75">
      <c r="A23" s="127" t="s">
        <v>154</v>
      </c>
      <c r="B23" s="126">
        <v>95911.73</v>
      </c>
      <c r="C23" s="126">
        <v>37741.14</v>
      </c>
      <c r="D23" s="126">
        <v>133652.87</v>
      </c>
      <c r="F23" s="125">
        <v>93.88758869774752</v>
      </c>
      <c r="G23" s="125">
        <v>97.01743381986252</v>
      </c>
      <c r="H23" s="125">
        <v>94.75075097130727</v>
      </c>
      <c r="I23" s="125">
        <v>77.84788910717599</v>
      </c>
      <c r="J23" s="125">
        <v>77.85246756162076</v>
      </c>
    </row>
    <row r="24" spans="1:10" ht="12.75">
      <c r="A24" s="127" t="s">
        <v>153</v>
      </c>
      <c r="B24" s="126">
        <v>286.97</v>
      </c>
      <c r="C24" s="126">
        <v>183.81</v>
      </c>
      <c r="D24" s="126">
        <v>470.78</v>
      </c>
      <c r="F24" s="125">
        <v>0.2809137248237792</v>
      </c>
      <c r="G24" s="125">
        <v>0.4725022749823914</v>
      </c>
      <c r="H24" s="125">
        <v>0.33375084681886763</v>
      </c>
      <c r="I24" s="125">
        <v>2.4018923451509147</v>
      </c>
      <c r="J24" s="125">
        <v>2.2523625564296648</v>
      </c>
    </row>
    <row r="25" spans="1:10" ht="12.75">
      <c r="A25" s="127" t="s">
        <v>152</v>
      </c>
      <c r="B25" s="126">
        <v>3.78</v>
      </c>
      <c r="C25" s="126">
        <v>2.09</v>
      </c>
      <c r="D25" s="126">
        <v>5.87</v>
      </c>
      <c r="F25" s="128" t="s">
        <v>148</v>
      </c>
      <c r="G25" s="128" t="s">
        <v>148</v>
      </c>
      <c r="H25" s="128" t="s">
        <v>148</v>
      </c>
      <c r="I25" s="125">
        <v>0.09886015718457886</v>
      </c>
      <c r="J25" s="125">
        <v>2.319905737773997</v>
      </c>
    </row>
    <row r="26" spans="1:10" ht="12.75">
      <c r="A26" s="127" t="s">
        <v>151</v>
      </c>
      <c r="B26" s="126">
        <v>5814.95</v>
      </c>
      <c r="C26" s="126">
        <v>936.56</v>
      </c>
      <c r="D26" s="126">
        <v>6751.51</v>
      </c>
      <c r="F26" s="125">
        <v>5.692230073401522</v>
      </c>
      <c r="G26" s="125">
        <v>2.407522608440827</v>
      </c>
      <c r="H26" s="125">
        <v>4.786359190717645</v>
      </c>
      <c r="I26" s="125">
        <v>10.301809087830927</v>
      </c>
      <c r="J26" s="125">
        <v>8.029807381494987</v>
      </c>
    </row>
    <row r="27" spans="1:10" ht="12.75">
      <c r="A27" s="127" t="s">
        <v>150</v>
      </c>
      <c r="B27" s="126">
        <v>0.3</v>
      </c>
      <c r="C27" s="126">
        <v>2.85</v>
      </c>
      <c r="D27" s="126">
        <v>3.15</v>
      </c>
      <c r="F27" s="128" t="s">
        <v>148</v>
      </c>
      <c r="G27" s="128" t="s">
        <v>148</v>
      </c>
      <c r="H27" s="128" t="s">
        <v>148</v>
      </c>
      <c r="I27" s="125">
        <v>8.95588151209528</v>
      </c>
      <c r="J27" s="125">
        <v>8.95606646941609</v>
      </c>
    </row>
    <row r="28" spans="1:10" ht="12.75">
      <c r="A28" s="127" t="s">
        <v>149</v>
      </c>
      <c r="B28" s="126">
        <v>39.77</v>
      </c>
      <c r="C28" s="126"/>
      <c r="D28" s="126">
        <v>39.77</v>
      </c>
      <c r="F28" s="128" t="s">
        <v>148</v>
      </c>
      <c r="G28" s="128" t="s">
        <v>148</v>
      </c>
      <c r="H28" s="128" t="s">
        <v>148</v>
      </c>
      <c r="I28" s="125">
        <v>0.1816019116351193</v>
      </c>
      <c r="J28" s="125">
        <v>0.19185494505048695</v>
      </c>
    </row>
    <row r="29" spans="1:10" ht="12.75">
      <c r="A29" s="127" t="s">
        <v>147</v>
      </c>
      <c r="B29" s="126">
        <v>98.42</v>
      </c>
      <c r="C29" s="126">
        <v>34.95</v>
      </c>
      <c r="D29" s="126">
        <v>133.37</v>
      </c>
      <c r="F29" s="125">
        <v>0.09634292364064657</v>
      </c>
      <c r="G29" s="125">
        <v>0.08984252494768827</v>
      </c>
      <c r="H29" s="125">
        <v>0.09455021547268869</v>
      </c>
      <c r="I29" s="125">
        <v>0.17319465699890083</v>
      </c>
      <c r="J29" s="124">
        <v>0.3532423504066017</v>
      </c>
    </row>
    <row r="30" spans="1:10" ht="12.75">
      <c r="A30" s="123" t="s">
        <v>146</v>
      </c>
      <c r="B30" s="122">
        <v>102155.92</v>
      </c>
      <c r="C30" s="122">
        <v>38901.4</v>
      </c>
      <c r="D30" s="122">
        <v>141057.32</v>
      </c>
      <c r="E30" s="121"/>
      <c r="F30" s="120">
        <v>100</v>
      </c>
      <c r="G30" s="120">
        <v>100</v>
      </c>
      <c r="H30" s="120">
        <v>100</v>
      </c>
      <c r="I30" s="120">
        <v>100</v>
      </c>
      <c r="J30" s="120">
        <v>100</v>
      </c>
    </row>
    <row r="31" spans="1:6" ht="12.75">
      <c r="A31" s="5" t="s">
        <v>1</v>
      </c>
      <c r="B31" s="5"/>
      <c r="C31" s="5"/>
      <c r="D31" s="5"/>
      <c r="E31" s="5"/>
      <c r="F31" s="5"/>
    </row>
  </sheetData>
  <sheetProtection/>
  <mergeCells count="6">
    <mergeCell ref="A1:J1"/>
    <mergeCell ref="B2:D2"/>
    <mergeCell ref="F2:J2"/>
    <mergeCell ref="A4:J4"/>
    <mergeCell ref="A13:J13"/>
    <mergeCell ref="A22:J2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3"/>
  <dimension ref="A1:Q49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28.00390625" style="1" customWidth="1"/>
    <col min="2" max="4" width="7.28125" style="136" customWidth="1"/>
    <col min="5" max="5" width="0.5625" style="1" customWidth="1"/>
    <col min="6" max="10" width="7.28125" style="125" customWidth="1"/>
    <col min="11" max="16384" width="9.140625" style="1" customWidth="1"/>
  </cols>
  <sheetData>
    <row r="1" spans="1:10" s="36" customFormat="1" ht="25.5" customHeight="1">
      <c r="A1" s="218" t="s">
        <v>171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ht="12.75">
      <c r="A2" s="219"/>
      <c r="B2" s="221" t="s">
        <v>11</v>
      </c>
      <c r="C2" s="221"/>
      <c r="D2" s="221"/>
      <c r="E2" s="161"/>
      <c r="F2" s="221" t="s">
        <v>157</v>
      </c>
      <c r="G2" s="221"/>
      <c r="H2" s="221"/>
      <c r="I2" s="221"/>
      <c r="J2" s="221"/>
    </row>
    <row r="3" spans="1:10" ht="29.25" customHeight="1">
      <c r="A3" s="220"/>
      <c r="B3" s="160" t="s">
        <v>156</v>
      </c>
      <c r="C3" s="160" t="s">
        <v>155</v>
      </c>
      <c r="D3" s="160" t="s">
        <v>21</v>
      </c>
      <c r="E3" s="6"/>
      <c r="F3" s="159" t="s">
        <v>156</v>
      </c>
      <c r="G3" s="159" t="s">
        <v>155</v>
      </c>
      <c r="H3" s="159" t="s">
        <v>21</v>
      </c>
      <c r="I3" s="159" t="s">
        <v>20</v>
      </c>
      <c r="J3" s="159" t="s">
        <v>90</v>
      </c>
    </row>
    <row r="4" spans="1:10" ht="15.75" customHeight="1">
      <c r="A4" s="217">
        <v>2007</v>
      </c>
      <c r="B4" s="217"/>
      <c r="C4" s="217"/>
      <c r="D4" s="217"/>
      <c r="E4" s="217"/>
      <c r="F4" s="217"/>
      <c r="G4" s="217"/>
      <c r="H4" s="217"/>
      <c r="I4" s="217"/>
      <c r="J4" s="217"/>
    </row>
    <row r="5" spans="1:10" ht="12.75">
      <c r="A5" s="158" t="s">
        <v>170</v>
      </c>
      <c r="B5" s="148">
        <v>243618</v>
      </c>
      <c r="C5" s="149">
        <v>194837</v>
      </c>
      <c r="D5" s="148">
        <v>438455</v>
      </c>
      <c r="E5" s="33"/>
      <c r="F5" s="146">
        <v>95.99650087872077</v>
      </c>
      <c r="G5" s="146">
        <v>66.45168331622334</v>
      </c>
      <c r="H5" s="146">
        <v>80.1593845467559</v>
      </c>
      <c r="I5" s="146">
        <v>87.67729720351817</v>
      </c>
      <c r="J5" s="146">
        <v>75.59073780045732</v>
      </c>
    </row>
    <row r="6" spans="1:10" ht="12.75">
      <c r="A6" s="153" t="s">
        <v>169</v>
      </c>
      <c r="B6" s="152">
        <v>235155</v>
      </c>
      <c r="C6" s="16">
        <v>117653</v>
      </c>
      <c r="D6" s="152">
        <v>352808</v>
      </c>
      <c r="E6" s="33"/>
      <c r="F6" s="128">
        <v>92.66169644334812</v>
      </c>
      <c r="G6" s="128">
        <v>40.12708005770785</v>
      </c>
      <c r="H6" s="128">
        <v>64.5011965724461</v>
      </c>
      <c r="I6" s="128">
        <v>72.58698470834318</v>
      </c>
      <c r="J6" s="128">
        <v>62.18702736342193</v>
      </c>
    </row>
    <row r="7" spans="1:10" s="57" customFormat="1" ht="12.75">
      <c r="A7" s="157" t="s">
        <v>168</v>
      </c>
      <c r="B7" s="156">
        <v>160961</v>
      </c>
      <c r="C7" s="58">
        <v>72386</v>
      </c>
      <c r="D7" s="156">
        <v>233347</v>
      </c>
      <c r="E7" s="61"/>
      <c r="F7" s="155">
        <v>63.425907683093094</v>
      </c>
      <c r="G7" s="155">
        <v>24.688183191735362</v>
      </c>
      <c r="H7" s="155">
        <v>42.6610528009302</v>
      </c>
      <c r="I7" s="155">
        <v>40.691517944645064</v>
      </c>
      <c r="J7" s="155">
        <v>35.94666246072753</v>
      </c>
    </row>
    <row r="8" spans="1:14" s="57" customFormat="1" ht="12.75">
      <c r="A8" s="157" t="s">
        <v>167</v>
      </c>
      <c r="B8" s="156">
        <v>71523</v>
      </c>
      <c r="C8" s="58">
        <v>44705</v>
      </c>
      <c r="D8" s="156">
        <v>116228</v>
      </c>
      <c r="E8" s="61"/>
      <c r="F8" s="155">
        <v>28.183294060162815</v>
      </c>
      <c r="G8" s="155">
        <v>15.247219484244598</v>
      </c>
      <c r="H8" s="155">
        <v>21.249079032284605</v>
      </c>
      <c r="I8" s="155">
        <v>31.166749710803327</v>
      </c>
      <c r="J8" s="155">
        <v>25.858242767225793</v>
      </c>
      <c r="N8" s="1"/>
    </row>
    <row r="9" spans="1:10" s="57" customFormat="1" ht="12.75" customHeight="1">
      <c r="A9" s="157" t="s">
        <v>166</v>
      </c>
      <c r="B9" s="156">
        <v>426</v>
      </c>
      <c r="C9" s="58">
        <v>246</v>
      </c>
      <c r="D9" s="156">
        <v>672</v>
      </c>
      <c r="E9" s="61"/>
      <c r="F9" s="155">
        <v>0.16786325055757395</v>
      </c>
      <c r="G9" s="155">
        <v>0.08390148737555465</v>
      </c>
      <c r="H9" s="155">
        <v>0.12285663617798855</v>
      </c>
      <c r="I9" s="155">
        <v>0.22438269658851748</v>
      </c>
      <c r="J9" s="155">
        <v>0.12316186030289854</v>
      </c>
    </row>
    <row r="10" spans="1:10" s="57" customFormat="1" ht="12.75" customHeight="1">
      <c r="A10" s="157" t="s">
        <v>165</v>
      </c>
      <c r="B10" s="156">
        <v>2245</v>
      </c>
      <c r="C10" s="58">
        <v>316</v>
      </c>
      <c r="D10" s="156">
        <v>2561</v>
      </c>
      <c r="E10" s="61"/>
      <c r="F10" s="155">
        <v>0.8846314495346326</v>
      </c>
      <c r="G10" s="155">
        <v>0.10777589435233849</v>
      </c>
      <c r="H10" s="155">
        <v>0.4682081030533165</v>
      </c>
      <c r="I10" s="155">
        <v>0.5043343563062749</v>
      </c>
      <c r="J10" s="155">
        <v>0.25896027516570574</v>
      </c>
    </row>
    <row r="11" spans="1:10" ht="12.75">
      <c r="A11" s="153" t="s">
        <v>164</v>
      </c>
      <c r="B11" s="152">
        <v>2779</v>
      </c>
      <c r="C11" s="16">
        <v>42190</v>
      </c>
      <c r="D11" s="152">
        <v>44969</v>
      </c>
      <c r="E11" s="33"/>
      <c r="F11" s="128">
        <v>1.0950515805152534</v>
      </c>
      <c r="G11" s="128">
        <v>14.389446147864435</v>
      </c>
      <c r="H11" s="128">
        <v>8.221339393285664</v>
      </c>
      <c r="I11" s="128">
        <v>5.096752440573496</v>
      </c>
      <c r="J11" s="128">
        <v>6.125268099687591</v>
      </c>
    </row>
    <row r="12" spans="1:10" ht="12.75">
      <c r="A12" s="153" t="s">
        <v>163</v>
      </c>
      <c r="B12" s="152">
        <v>5684</v>
      </c>
      <c r="C12" s="16">
        <v>34994</v>
      </c>
      <c r="D12" s="152">
        <v>40678</v>
      </c>
      <c r="E12" s="33"/>
      <c r="F12" s="128">
        <v>2.239752854857395</v>
      </c>
      <c r="G12" s="128">
        <v>11.935157110651055</v>
      </c>
      <c r="H12" s="128">
        <v>7.436848581024134</v>
      </c>
      <c r="I12" s="128">
        <v>9.993560054601488</v>
      </c>
      <c r="J12" s="128">
        <v>7.278442337347804</v>
      </c>
    </row>
    <row r="13" spans="1:10" s="83" customFormat="1" ht="12.75">
      <c r="A13" s="150" t="s">
        <v>162</v>
      </c>
      <c r="B13" s="148">
        <v>8861</v>
      </c>
      <c r="C13" s="149">
        <v>96078</v>
      </c>
      <c r="D13" s="148">
        <v>104939</v>
      </c>
      <c r="E13" s="147"/>
      <c r="F13" s="146">
        <v>3.491634420635358</v>
      </c>
      <c r="G13" s="146">
        <v>32.76864676450626</v>
      </c>
      <c r="H13" s="146">
        <v>19.185197237919553</v>
      </c>
      <c r="I13" s="146">
        <v>11.692520635092553</v>
      </c>
      <c r="J13" s="146">
        <v>21.870137698031243</v>
      </c>
    </row>
    <row r="14" spans="1:10" s="83" customFormat="1" ht="12.75">
      <c r="A14" s="150" t="s">
        <v>161</v>
      </c>
      <c r="B14" s="148">
        <v>1275</v>
      </c>
      <c r="C14" s="149">
        <v>1904</v>
      </c>
      <c r="D14" s="148">
        <v>3179</v>
      </c>
      <c r="E14" s="147"/>
      <c r="F14" s="146">
        <v>0.502407616105415</v>
      </c>
      <c r="G14" s="146">
        <v>0.6493838697685206</v>
      </c>
      <c r="H14" s="146">
        <v>0.5811923309670024</v>
      </c>
      <c r="I14" s="146">
        <v>0.5027675336393405</v>
      </c>
      <c r="J14" s="146">
        <v>2.3063392904428577</v>
      </c>
    </row>
    <row r="15" spans="1:10" s="83" customFormat="1" ht="12.75">
      <c r="A15" s="150" t="s">
        <v>160</v>
      </c>
      <c r="B15" s="148">
        <v>5</v>
      </c>
      <c r="C15" s="149" t="s">
        <v>86</v>
      </c>
      <c r="D15" s="148">
        <v>5</v>
      </c>
      <c r="E15" s="147"/>
      <c r="F15" s="146" t="s">
        <v>148</v>
      </c>
      <c r="G15" s="146" t="s">
        <v>86</v>
      </c>
      <c r="H15" s="146" t="s">
        <v>148</v>
      </c>
      <c r="I15" s="146">
        <v>0.07718503118471493</v>
      </c>
      <c r="J15" s="146">
        <v>0.2125913392446103</v>
      </c>
    </row>
    <row r="16" spans="1:10" s="83" customFormat="1" ht="12.75">
      <c r="A16" s="150" t="s">
        <v>159</v>
      </c>
      <c r="B16" s="148">
        <v>19</v>
      </c>
      <c r="C16" s="149">
        <v>382</v>
      </c>
      <c r="D16" s="148">
        <v>401</v>
      </c>
      <c r="E16" s="147"/>
      <c r="F16" s="146" t="s">
        <v>148</v>
      </c>
      <c r="G16" s="146">
        <v>0.13028604950187755</v>
      </c>
      <c r="H16" s="146">
        <v>0.07331177248121043</v>
      </c>
      <c r="I16" s="146">
        <v>0.05022959656522047</v>
      </c>
      <c r="J16" s="146">
        <v>0.020193871823968073</v>
      </c>
    </row>
    <row r="17" spans="1:10" s="83" customFormat="1" ht="12.75">
      <c r="A17" s="150" t="s">
        <v>146</v>
      </c>
      <c r="B17" s="148">
        <v>253778</v>
      </c>
      <c r="C17" s="149">
        <v>293201</v>
      </c>
      <c r="D17" s="148">
        <v>546979</v>
      </c>
      <c r="E17" s="147"/>
      <c r="F17" s="146">
        <v>100</v>
      </c>
      <c r="G17" s="146">
        <v>100</v>
      </c>
      <c r="H17" s="146">
        <v>100</v>
      </c>
      <c r="I17" s="146">
        <v>100</v>
      </c>
      <c r="J17" s="146">
        <v>100</v>
      </c>
    </row>
    <row r="18" spans="1:10" ht="15.75" customHeight="1">
      <c r="A18" s="217">
        <v>2008</v>
      </c>
      <c r="B18" s="217"/>
      <c r="C18" s="217"/>
      <c r="D18" s="217"/>
      <c r="E18" s="217"/>
      <c r="F18" s="217"/>
      <c r="G18" s="217"/>
      <c r="H18" s="217"/>
      <c r="I18" s="217"/>
      <c r="J18" s="217"/>
    </row>
    <row r="19" spans="1:10" ht="12.75">
      <c r="A19" s="158" t="s">
        <v>170</v>
      </c>
      <c r="B19" s="148">
        <v>214099</v>
      </c>
      <c r="C19" s="149">
        <v>114284</v>
      </c>
      <c r="D19" s="148">
        <v>328383</v>
      </c>
      <c r="E19" s="33"/>
      <c r="F19" s="146">
        <v>95.86493771660383</v>
      </c>
      <c r="G19" s="146">
        <v>72.4499499182209</v>
      </c>
      <c r="H19" s="146">
        <v>86.17257449957488</v>
      </c>
      <c r="I19" s="146">
        <v>81.82880553915793</v>
      </c>
      <c r="J19" s="146">
        <v>65.28273128613272</v>
      </c>
    </row>
    <row r="20" spans="1:10" ht="12.75">
      <c r="A20" s="153" t="s">
        <v>169</v>
      </c>
      <c r="B20" s="152">
        <v>203634</v>
      </c>
      <c r="C20" s="16">
        <v>90499</v>
      </c>
      <c r="D20" s="152">
        <v>294133</v>
      </c>
      <c r="E20" s="33"/>
      <c r="F20" s="128">
        <v>91.17913080856475</v>
      </c>
      <c r="G20" s="128">
        <v>57.371530727390294</v>
      </c>
      <c r="H20" s="128">
        <v>77.18486601097943</v>
      </c>
      <c r="I20" s="128">
        <v>58.85837424742789</v>
      </c>
      <c r="J20" s="128">
        <v>47.492545558195445</v>
      </c>
    </row>
    <row r="21" spans="1:10" s="57" customFormat="1" ht="12.75">
      <c r="A21" s="157" t="s">
        <v>168</v>
      </c>
      <c r="B21" s="156">
        <v>155210</v>
      </c>
      <c r="C21" s="58">
        <v>61376</v>
      </c>
      <c r="D21" s="156">
        <v>216586</v>
      </c>
      <c r="E21" s="61"/>
      <c r="F21" s="155">
        <v>69.4968074722165</v>
      </c>
      <c r="G21" s="155">
        <v>38.90910474065245</v>
      </c>
      <c r="H21" s="155">
        <v>56.83538191856743</v>
      </c>
      <c r="I21" s="155">
        <v>33.25289870454368</v>
      </c>
      <c r="J21" s="155">
        <v>26.945064026712593</v>
      </c>
    </row>
    <row r="22" spans="1:10" s="57" customFormat="1" ht="12.75">
      <c r="A22" s="157" t="s">
        <v>167</v>
      </c>
      <c r="B22" s="156">
        <v>45357</v>
      </c>
      <c r="C22" s="58">
        <v>28842</v>
      </c>
      <c r="D22" s="156">
        <v>74199</v>
      </c>
      <c r="E22" s="61"/>
      <c r="F22" s="155">
        <v>20.309043853600436</v>
      </c>
      <c r="G22" s="155">
        <v>18.284287000291616</v>
      </c>
      <c r="H22" s="155">
        <v>19.470919186723908</v>
      </c>
      <c r="I22" s="155">
        <v>24.66860673159645</v>
      </c>
      <c r="J22" s="155">
        <v>20.09204409676689</v>
      </c>
    </row>
    <row r="23" spans="1:10" s="57" customFormat="1" ht="12.75" customHeight="1">
      <c r="A23" s="157" t="s">
        <v>166</v>
      </c>
      <c r="B23" s="156">
        <v>580</v>
      </c>
      <c r="C23" s="58">
        <v>143</v>
      </c>
      <c r="D23" s="156">
        <v>723</v>
      </c>
      <c r="E23" s="61"/>
      <c r="F23" s="155">
        <v>0.25970071731129163</v>
      </c>
      <c r="G23" s="155">
        <v>0.09065435965056866</v>
      </c>
      <c r="H23" s="155">
        <v>0.1897259339344383</v>
      </c>
      <c r="I23" s="155">
        <v>0.15318596289800843</v>
      </c>
      <c r="J23" s="155">
        <v>0.09177284424279858</v>
      </c>
    </row>
    <row r="24" spans="1:10" s="57" customFormat="1" ht="12.75" customHeight="1">
      <c r="A24" s="157" t="s">
        <v>165</v>
      </c>
      <c r="B24" s="156">
        <v>2487</v>
      </c>
      <c r="C24" s="58">
        <v>138</v>
      </c>
      <c r="D24" s="156">
        <v>2625</v>
      </c>
      <c r="E24" s="61"/>
      <c r="F24" s="155">
        <v>1.113578765436521</v>
      </c>
      <c r="G24" s="155">
        <v>0.08748462679565366</v>
      </c>
      <c r="H24" s="155">
        <v>0.6888389717536659</v>
      </c>
      <c r="I24" s="155">
        <v>0.7836828483897509</v>
      </c>
      <c r="J24" s="155">
        <v>0.3636645904731667</v>
      </c>
    </row>
    <row r="25" spans="1:10" ht="12.75">
      <c r="A25" s="153" t="s">
        <v>164</v>
      </c>
      <c r="B25" s="152">
        <v>4700</v>
      </c>
      <c r="C25" s="16">
        <v>15686</v>
      </c>
      <c r="D25" s="152">
        <v>20386</v>
      </c>
      <c r="E25" s="33"/>
      <c r="F25" s="128">
        <v>2.1044713299363282</v>
      </c>
      <c r="G25" s="128">
        <v>9.9440859124393</v>
      </c>
      <c r="H25" s="128">
        <v>5.349589058350565</v>
      </c>
      <c r="I25" s="128">
        <v>11.156592986732646</v>
      </c>
      <c r="J25" s="128">
        <v>9.691713724532834</v>
      </c>
    </row>
    <row r="26" spans="1:10" ht="12.75">
      <c r="A26" s="153" t="s">
        <v>163</v>
      </c>
      <c r="B26" s="152">
        <v>5765</v>
      </c>
      <c r="C26" s="16">
        <v>8099</v>
      </c>
      <c r="D26" s="152">
        <v>13864</v>
      </c>
      <c r="E26" s="33"/>
      <c r="F26" s="128">
        <v>2.581335578102752</v>
      </c>
      <c r="G26" s="128">
        <v>5.134333278391297</v>
      </c>
      <c r="H26" s="128">
        <v>3.6381194302448856</v>
      </c>
      <c r="I26" s="128">
        <v>11.813838304997388</v>
      </c>
      <c r="J26" s="128">
        <v>8.098472003404442</v>
      </c>
    </row>
    <row r="27" spans="1:10" s="83" customFormat="1" ht="12.75">
      <c r="A27" s="150" t="s">
        <v>162</v>
      </c>
      <c r="B27" s="148">
        <v>8145</v>
      </c>
      <c r="C27" s="149">
        <v>42592</v>
      </c>
      <c r="D27" s="148">
        <v>50737</v>
      </c>
      <c r="E27" s="147"/>
      <c r="F27" s="146">
        <v>3.647004038793914</v>
      </c>
      <c r="G27" s="146">
        <v>27.00105235130783</v>
      </c>
      <c r="H27" s="146">
        <v>13.314142060901238</v>
      </c>
      <c r="I27" s="146">
        <v>17.268352297862094</v>
      </c>
      <c r="J27" s="146">
        <v>29.382048396786413</v>
      </c>
    </row>
    <row r="28" spans="1:10" s="83" customFormat="1" ht="12.75">
      <c r="A28" s="150" t="s">
        <v>161</v>
      </c>
      <c r="B28" s="148">
        <v>1059</v>
      </c>
      <c r="C28" s="149">
        <v>427</v>
      </c>
      <c r="D28" s="148">
        <v>1486</v>
      </c>
      <c r="E28" s="147"/>
      <c r="F28" s="146">
        <v>0.47417768902182383</v>
      </c>
      <c r="G28" s="146">
        <v>0.27069518580973995</v>
      </c>
      <c r="H28" s="146">
        <v>0.3899484617241705</v>
      </c>
      <c r="I28" s="146">
        <v>0.628779702153229</v>
      </c>
      <c r="J28" s="146">
        <v>5.0243777089122466</v>
      </c>
    </row>
    <row r="29" spans="1:10" s="83" customFormat="1" ht="12.75">
      <c r="A29" s="150" t="s">
        <v>160</v>
      </c>
      <c r="B29" s="148" t="s">
        <v>86</v>
      </c>
      <c r="C29" s="149" t="s">
        <v>86</v>
      </c>
      <c r="D29" s="148" t="s">
        <v>86</v>
      </c>
      <c r="E29" s="147"/>
      <c r="F29" s="146" t="s">
        <v>86</v>
      </c>
      <c r="G29" s="146" t="s">
        <v>86</v>
      </c>
      <c r="H29" s="146" t="s">
        <v>86</v>
      </c>
      <c r="I29" s="146">
        <v>0.17902296759133468</v>
      </c>
      <c r="J29" s="146">
        <v>0.27784762900836746</v>
      </c>
    </row>
    <row r="30" spans="1:10" s="83" customFormat="1" ht="12.75">
      <c r="A30" s="150" t="s">
        <v>159</v>
      </c>
      <c r="B30" s="148">
        <v>31</v>
      </c>
      <c r="C30" s="149">
        <v>439</v>
      </c>
      <c r="D30" s="148">
        <v>470</v>
      </c>
      <c r="E30" s="147"/>
      <c r="F30" s="146" t="s">
        <v>148</v>
      </c>
      <c r="G30" s="146">
        <v>0.2783025446615359</v>
      </c>
      <c r="H30" s="146">
        <v>0.123334977799704</v>
      </c>
      <c r="I30" s="146">
        <v>0.09503949323542042</v>
      </c>
      <c r="J30" s="146">
        <v>0.03299497916024665</v>
      </c>
    </row>
    <row r="31" spans="1:10" s="83" customFormat="1" ht="12.75">
      <c r="A31" s="80" t="s">
        <v>146</v>
      </c>
      <c r="B31" s="148">
        <v>223334</v>
      </c>
      <c r="C31" s="149">
        <v>157742</v>
      </c>
      <c r="D31" s="148">
        <v>381076</v>
      </c>
      <c r="E31" s="147"/>
      <c r="F31" s="146">
        <v>100</v>
      </c>
      <c r="G31" s="146">
        <v>100</v>
      </c>
      <c r="H31" s="146">
        <v>100</v>
      </c>
      <c r="I31" s="146">
        <v>100</v>
      </c>
      <c r="J31" s="146">
        <v>100</v>
      </c>
    </row>
    <row r="32" spans="1:10" ht="15.75" customHeight="1">
      <c r="A32" s="217">
        <v>2009</v>
      </c>
      <c r="B32" s="217"/>
      <c r="C32" s="217"/>
      <c r="D32" s="217"/>
      <c r="E32" s="217"/>
      <c r="F32" s="217"/>
      <c r="G32" s="217"/>
      <c r="H32" s="217"/>
      <c r="I32" s="217"/>
      <c r="J32" s="217"/>
    </row>
    <row r="33" spans="1:10" ht="12.75">
      <c r="A33" s="158" t="s">
        <v>170</v>
      </c>
      <c r="B33" s="148">
        <v>224590</v>
      </c>
      <c r="C33" s="149">
        <v>90756</v>
      </c>
      <c r="D33" s="148">
        <v>315346</v>
      </c>
      <c r="E33" s="33">
        <v>315346</v>
      </c>
      <c r="F33" s="146">
        <f>B33/B45*100</f>
        <v>94.21077137979202</v>
      </c>
      <c r="G33" s="146">
        <f>C33/C45*100</f>
        <v>74.97893293237058</v>
      </c>
      <c r="H33" s="146">
        <f>D33/D45*100</f>
        <v>87.73429262199075</v>
      </c>
      <c r="I33" s="146">
        <f>7164128/9137274*100</f>
        <v>78.40552882621228</v>
      </c>
      <c r="J33" s="146">
        <f>26402500/44380399*100</f>
        <v>59.49135337877427</v>
      </c>
    </row>
    <row r="34" spans="1:10" ht="12.75">
      <c r="A34" s="153" t="s">
        <v>169</v>
      </c>
      <c r="B34" s="152">
        <v>220276</v>
      </c>
      <c r="C34" s="16">
        <v>75037</v>
      </c>
      <c r="D34" s="152">
        <v>295313</v>
      </c>
      <c r="E34" s="33"/>
      <c r="F34" s="128">
        <f>B34/B45*100</f>
        <v>92.40113930475563</v>
      </c>
      <c r="G34" s="128">
        <f>C34/C45*100</f>
        <v>61.9925315179855</v>
      </c>
      <c r="H34" s="128">
        <f>D34/D45*100</f>
        <v>82.16079213650389</v>
      </c>
      <c r="I34" s="128">
        <f>5656905/9137274*100</f>
        <v>61.91020429068889</v>
      </c>
      <c r="J34" s="128">
        <f>21043300/44380399*100</f>
        <v>47.41575216572523</v>
      </c>
    </row>
    <row r="35" spans="1:10" ht="12.75">
      <c r="A35" s="157" t="s">
        <v>168</v>
      </c>
      <c r="B35" s="156">
        <v>171656</v>
      </c>
      <c r="C35" s="58">
        <v>55098</v>
      </c>
      <c r="D35" s="156">
        <v>226754</v>
      </c>
      <c r="E35" s="61"/>
      <c r="F35" s="155">
        <f>B35/B45*100</f>
        <v>72.00607405480912</v>
      </c>
      <c r="G35" s="155">
        <f>C35/C45*100</f>
        <v>45.51973695081046</v>
      </c>
      <c r="H35" s="155">
        <f>D35/D45*100</f>
        <v>63.08658359137864</v>
      </c>
      <c r="I35" s="155">
        <f>3535334/9137274*100</f>
        <v>38.69134273526218</v>
      </c>
      <c r="J35" s="155">
        <f>12431808/44380399*100</f>
        <v>28.011933826913094</v>
      </c>
    </row>
    <row r="36" spans="1:10" ht="12.75">
      <c r="A36" s="157" t="s">
        <v>167</v>
      </c>
      <c r="B36" s="156">
        <v>45382</v>
      </c>
      <c r="C36" s="58">
        <v>19738</v>
      </c>
      <c r="D36" s="156">
        <v>65120</v>
      </c>
      <c r="E36" s="61"/>
      <c r="F36" s="155">
        <f>B36/B45*100</f>
        <v>19.03679249636102</v>
      </c>
      <c r="G36" s="155">
        <f>C36/C45*100</f>
        <v>16.306736504684324</v>
      </c>
      <c r="H36" s="155">
        <f>D36/D45*100</f>
        <v>18.11742383142338</v>
      </c>
      <c r="I36" s="155">
        <f>2028939/9137274*100</f>
        <v>22.205079983373597</v>
      </c>
      <c r="J36" s="155">
        <f>8420309/44380399*100</f>
        <v>18.973035821512106</v>
      </c>
    </row>
    <row r="37" spans="1:10" ht="12.75">
      <c r="A37" s="157" t="s">
        <v>166</v>
      </c>
      <c r="B37" s="156">
        <v>233</v>
      </c>
      <c r="C37" s="58">
        <v>78</v>
      </c>
      <c r="D37" s="156">
        <v>311</v>
      </c>
      <c r="E37" s="61"/>
      <c r="F37" s="155">
        <f>B37/B45*100</f>
        <v>0.09773858912458942</v>
      </c>
      <c r="G37" s="155">
        <f>C37/C45*100</f>
        <v>0.06444044216057236</v>
      </c>
      <c r="H37" s="155">
        <f>D37/D45*100</f>
        <v>0.08652516602537887</v>
      </c>
      <c r="I37" s="155">
        <f>25170/9137274*100</f>
        <v>0.27546508947854687</v>
      </c>
      <c r="J37" s="155">
        <f>56932/44380399*100</f>
        <v>0.1282818570423398</v>
      </c>
    </row>
    <row r="38" spans="1:15" ht="12.75">
      <c r="A38" s="157" t="s">
        <v>165</v>
      </c>
      <c r="B38" s="156">
        <v>3005</v>
      </c>
      <c r="C38" s="58">
        <v>123</v>
      </c>
      <c r="D38" s="156">
        <v>3128</v>
      </c>
      <c r="E38" s="61"/>
      <c r="F38" s="155">
        <f>B38/B45*100</f>
        <v>1.2605341644609067</v>
      </c>
      <c r="G38" s="155">
        <f>C38/C45*100</f>
        <v>0.10161762033013334</v>
      </c>
      <c r="H38" s="155">
        <f>D38/D45*100</f>
        <v>0.8702595476764793</v>
      </c>
      <c r="I38" s="155">
        <f>67462/9137274*100</f>
        <v>0.7383164825745622</v>
      </c>
      <c r="J38" s="155">
        <f>134251/44380399*100</f>
        <v>0.30250066025769623</v>
      </c>
      <c r="K38" s="140"/>
      <c r="L38" s="140"/>
      <c r="N38" s="139"/>
      <c r="O38" s="138"/>
    </row>
    <row r="39" spans="1:17" ht="12.75">
      <c r="A39" s="153" t="s">
        <v>164</v>
      </c>
      <c r="B39" s="152">
        <v>1487</v>
      </c>
      <c r="C39" s="16">
        <v>9595</v>
      </c>
      <c r="D39" s="152">
        <v>11082</v>
      </c>
      <c r="E39" s="33"/>
      <c r="F39" s="128">
        <f>B39/B45*100</f>
        <v>0.6237651589195901</v>
      </c>
      <c r="G39" s="128">
        <f>C39/C45*100</f>
        <v>7.92700054526528</v>
      </c>
      <c r="H39" s="128">
        <f>D39/D45*100</f>
        <v>3.083189356569931</v>
      </c>
      <c r="I39" s="128">
        <f>68044/9137274*100</f>
        <v>0.7446859971584523</v>
      </c>
      <c r="J39" s="128">
        <f>2841640/44380399*100</f>
        <v>6.402916747098196</v>
      </c>
      <c r="K39" s="140"/>
      <c r="L39" s="154"/>
      <c r="M39" s="139"/>
      <c r="N39" s="139"/>
      <c r="O39" s="138"/>
      <c r="P39" s="151"/>
      <c r="Q39" s="52"/>
    </row>
    <row r="40" spans="1:17" ht="12.75">
      <c r="A40" s="153" t="s">
        <v>163</v>
      </c>
      <c r="B40" s="152">
        <v>2827</v>
      </c>
      <c r="C40" s="16">
        <v>6124</v>
      </c>
      <c r="D40" s="152">
        <v>8951</v>
      </c>
      <c r="E40" s="33"/>
      <c r="F40" s="128">
        <f>B40/B45*100</f>
        <v>1.1858669161167998</v>
      </c>
      <c r="G40" s="128">
        <f>C40/C45*100</f>
        <v>5.059400869119809</v>
      </c>
      <c r="H40" s="128">
        <f>D40/D45*100</f>
        <v>2.490311128916933</v>
      </c>
      <c r="I40" s="128">
        <f>827179/9137274*100</f>
        <v>9.05279846045987</v>
      </c>
      <c r="J40" s="128">
        <f>2517560/44380399*100</f>
        <v>5.6726844659508355</v>
      </c>
      <c r="K40" s="140"/>
      <c r="L40" s="140"/>
      <c r="M40" s="138"/>
      <c r="N40" s="139"/>
      <c r="O40" s="138"/>
      <c r="P40" s="151"/>
      <c r="Q40" s="52"/>
    </row>
    <row r="41" spans="1:17" ht="12.75">
      <c r="A41" s="150" t="s">
        <v>162</v>
      </c>
      <c r="B41" s="148">
        <v>11255</v>
      </c>
      <c r="C41" s="149">
        <v>29605</v>
      </c>
      <c r="D41" s="148">
        <v>40860</v>
      </c>
      <c r="E41" s="147"/>
      <c r="F41" s="146">
        <f>B41/B45*100</f>
        <v>4.721235281533279</v>
      </c>
      <c r="G41" s="146">
        <f>C41/C45*100</f>
        <v>24.458452437996726</v>
      </c>
      <c r="H41" s="146">
        <f>D41/D45*100</f>
        <v>11.367904449507975</v>
      </c>
      <c r="I41" s="146">
        <f>1913819/9137274*100</f>
        <v>20.94518562100688</v>
      </c>
      <c r="J41" s="146">
        <f>15984296/44380399*100</f>
        <v>36.016566682962896</v>
      </c>
      <c r="K41" s="140"/>
      <c r="L41" s="140"/>
      <c r="M41" s="138"/>
      <c r="N41" s="138"/>
      <c r="O41" s="138"/>
      <c r="Q41" s="52"/>
    </row>
    <row r="42" spans="1:17" ht="12.75">
      <c r="A42" s="150" t="s">
        <v>161</v>
      </c>
      <c r="B42" s="148">
        <v>1294</v>
      </c>
      <c r="C42" s="149">
        <v>430</v>
      </c>
      <c r="D42" s="148">
        <v>1724</v>
      </c>
      <c r="E42" s="147"/>
      <c r="F42" s="146">
        <f>B42/B45*100</f>
        <v>0.5428057267262606</v>
      </c>
      <c r="G42" s="146">
        <f>C42/C45*100</f>
        <v>0.35524859139802717</v>
      </c>
      <c r="H42" s="146">
        <f>D42/D45*100</f>
        <v>0.4796443287066018</v>
      </c>
      <c r="I42" s="146">
        <f>38944/9137274*100</f>
        <v>0.4262102679639464</v>
      </c>
      <c r="J42" s="146">
        <f>1884050/44380399*100</f>
        <v>4.245229971907192</v>
      </c>
      <c r="K42" s="140"/>
      <c r="L42" s="140"/>
      <c r="N42" s="139"/>
      <c r="O42" s="138"/>
      <c r="Q42" s="52"/>
    </row>
    <row r="43" spans="1:17" ht="12.75">
      <c r="A43" s="150" t="s">
        <v>160</v>
      </c>
      <c r="B43" s="148">
        <v>1228</v>
      </c>
      <c r="C43" s="149" t="s">
        <v>86</v>
      </c>
      <c r="D43" s="148">
        <v>1228</v>
      </c>
      <c r="E43" s="147"/>
      <c r="F43" s="146">
        <f>B43/B45*100</f>
        <v>0.5151201177896816</v>
      </c>
      <c r="G43" s="146" t="s">
        <v>86</v>
      </c>
      <c r="H43" s="146">
        <f>D43/D45*100</f>
        <v>0.34164920861467923</v>
      </c>
      <c r="I43" s="146">
        <f>12293/9137274*100</f>
        <v>0.13453684326419454</v>
      </c>
      <c r="J43" s="146">
        <f>96073/44380399*100</f>
        <v>0.21647619707069332</v>
      </c>
      <c r="K43" s="140"/>
      <c r="L43" s="140"/>
      <c r="M43" s="138"/>
      <c r="N43" s="139"/>
      <c r="O43" s="138"/>
      <c r="Q43" s="52"/>
    </row>
    <row r="44" spans="1:17" ht="12.75">
      <c r="A44" s="150" t="s">
        <v>159</v>
      </c>
      <c r="B44" s="148">
        <v>24</v>
      </c>
      <c r="C44" s="149">
        <v>251</v>
      </c>
      <c r="D44" s="148">
        <v>275</v>
      </c>
      <c r="E44" s="147"/>
      <c r="F44" s="146" t="s">
        <v>148</v>
      </c>
      <c r="G44" s="146">
        <f>C44/C45*100</f>
        <v>0.20736603823466232</v>
      </c>
      <c r="H44" s="146">
        <f>D44/D45*100</f>
        <v>0.07650939117999739</v>
      </c>
      <c r="I44" s="146">
        <f>8090/9137274*100</f>
        <v>0.08853844155269941</v>
      </c>
      <c r="J44" s="146">
        <f>13480/44380399*100</f>
        <v>0.03037376928494942</v>
      </c>
      <c r="K44" s="140"/>
      <c r="L44" s="140"/>
      <c r="M44" s="139"/>
      <c r="N44" s="138"/>
      <c r="O44" s="138"/>
      <c r="Q44" s="52"/>
    </row>
    <row r="45" spans="1:17" ht="12.75">
      <c r="A45" s="145" t="s">
        <v>146</v>
      </c>
      <c r="B45" s="143">
        <v>238391</v>
      </c>
      <c r="C45" s="144">
        <v>121042</v>
      </c>
      <c r="D45" s="143">
        <v>359433</v>
      </c>
      <c r="E45" s="142"/>
      <c r="F45" s="141">
        <f>C45/C45*100</f>
        <v>100</v>
      </c>
      <c r="G45" s="141">
        <f>C45/C45*100</f>
        <v>100</v>
      </c>
      <c r="H45" s="141">
        <f>D45/D45*100</f>
        <v>100</v>
      </c>
      <c r="I45" s="141">
        <f>9137274/9137274*100</f>
        <v>100</v>
      </c>
      <c r="J45" s="141">
        <f>44380399/44380399*100</f>
        <v>100</v>
      </c>
      <c r="K45" s="140"/>
      <c r="L45" s="140"/>
      <c r="N45" s="139"/>
      <c r="O45" s="138"/>
      <c r="Q45" s="52"/>
    </row>
    <row r="46" spans="1:17" ht="12.75">
      <c r="A46" s="5" t="s">
        <v>1</v>
      </c>
      <c r="B46" s="3"/>
      <c r="C46" s="3"/>
      <c r="D46" s="3"/>
      <c r="E46" s="3"/>
      <c r="F46" s="3"/>
      <c r="G46" s="3"/>
      <c r="H46" s="3"/>
      <c r="I46" s="137"/>
      <c r="J46" s="137"/>
      <c r="N46" s="52"/>
      <c r="Q46" s="52"/>
    </row>
    <row r="47" spans="14:17" ht="12.75">
      <c r="N47" s="52"/>
      <c r="Q47" s="52"/>
    </row>
    <row r="48" spans="14:17" ht="12.75">
      <c r="N48" s="52"/>
      <c r="Q48" s="52"/>
    </row>
    <row r="49" spans="14:17" s="1" customFormat="1" ht="12.75">
      <c r="N49" s="52"/>
      <c r="Q49" s="52"/>
    </row>
  </sheetData>
  <sheetProtection/>
  <mergeCells count="7">
    <mergeCell ref="A32:J32"/>
    <mergeCell ref="A1:J1"/>
    <mergeCell ref="A2:A3"/>
    <mergeCell ref="B2:D2"/>
    <mergeCell ref="F2:J2"/>
    <mergeCell ref="A4:J4"/>
    <mergeCell ref="A18:J18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4"/>
  <dimension ref="A1:M60"/>
  <sheetViews>
    <sheetView zoomScalePageLayoutView="0" workbookViewId="0" topLeftCell="A1">
      <selection activeCell="G40" sqref="G40"/>
    </sheetView>
  </sheetViews>
  <sheetFormatPr defaultColWidth="9.140625" defaultRowHeight="15"/>
  <cols>
    <col min="1" max="1" width="13.421875" style="1" customWidth="1"/>
    <col min="2" max="7" width="10.421875" style="1" customWidth="1"/>
    <col min="8" max="8" width="0.5625" style="1" customWidth="1"/>
    <col min="9" max="9" width="8.140625" style="1" customWidth="1"/>
    <col min="10" max="16384" width="9.140625" style="1" customWidth="1"/>
  </cols>
  <sheetData>
    <row r="1" spans="1:9" s="36" customFormat="1" ht="25.5" customHeight="1">
      <c r="A1" s="212" t="s">
        <v>186</v>
      </c>
      <c r="B1" s="212"/>
      <c r="C1" s="212"/>
      <c r="D1" s="212"/>
      <c r="E1" s="212"/>
      <c r="F1" s="212"/>
      <c r="G1" s="212"/>
      <c r="H1" s="212"/>
      <c r="I1" s="212"/>
    </row>
    <row r="2" spans="1:9" ht="12.75">
      <c r="A2" s="192"/>
      <c r="B2" s="222" t="s">
        <v>185</v>
      </c>
      <c r="C2" s="222"/>
      <c r="D2" s="222"/>
      <c r="E2" s="222"/>
      <c r="F2" s="222"/>
      <c r="G2" s="222"/>
      <c r="H2" s="24"/>
      <c r="I2" s="223" t="s">
        <v>184</v>
      </c>
    </row>
    <row r="3" spans="1:9" ht="26.25" customHeight="1">
      <c r="A3" s="194"/>
      <c r="B3" s="34" t="s">
        <v>183</v>
      </c>
      <c r="C3" s="34" t="s">
        <v>182</v>
      </c>
      <c r="D3" s="34" t="s">
        <v>181</v>
      </c>
      <c r="E3" s="34" t="s">
        <v>180</v>
      </c>
      <c r="F3" s="34" t="s">
        <v>179</v>
      </c>
      <c r="G3" s="34" t="s">
        <v>178</v>
      </c>
      <c r="H3" s="34"/>
      <c r="I3" s="224"/>
    </row>
    <row r="4" spans="1:9" s="14" customFormat="1" ht="15.75" customHeight="1">
      <c r="A4" s="206" t="s">
        <v>177</v>
      </c>
      <c r="B4" s="206"/>
      <c r="C4" s="206"/>
      <c r="D4" s="206"/>
      <c r="E4" s="206"/>
      <c r="F4" s="206"/>
      <c r="G4" s="206"/>
      <c r="H4" s="206"/>
      <c r="I4" s="206"/>
    </row>
    <row r="5" spans="1:9" ht="15.75" customHeight="1">
      <c r="A5" s="206">
        <v>2007</v>
      </c>
      <c r="B5" s="206"/>
      <c r="C5" s="206"/>
      <c r="D5" s="206"/>
      <c r="E5" s="206"/>
      <c r="F5" s="206"/>
      <c r="G5" s="206"/>
      <c r="H5" s="206"/>
      <c r="I5" s="206"/>
    </row>
    <row r="6" spans="1:9" ht="12.75">
      <c r="A6" s="1" t="s">
        <v>175</v>
      </c>
      <c r="B6" s="136">
        <v>568525</v>
      </c>
      <c r="C6" s="136">
        <v>133202</v>
      </c>
      <c r="D6" s="136">
        <v>75872</v>
      </c>
      <c r="E6" s="136">
        <v>10739</v>
      </c>
      <c r="F6" s="136">
        <v>4007</v>
      </c>
      <c r="G6" s="136">
        <v>792345</v>
      </c>
      <c r="H6" s="136"/>
      <c r="I6" s="1">
        <v>68</v>
      </c>
    </row>
    <row r="7" spans="1:9" ht="12.75">
      <c r="A7" s="1" t="s">
        <v>174</v>
      </c>
      <c r="B7" s="136">
        <v>307931</v>
      </c>
      <c r="C7" s="136">
        <v>405193</v>
      </c>
      <c r="D7" s="136">
        <v>72521</v>
      </c>
      <c r="E7" s="136">
        <v>229864</v>
      </c>
      <c r="F7" s="136">
        <v>1408</v>
      </c>
      <c r="G7" s="136">
        <v>1016917</v>
      </c>
      <c r="H7" s="136"/>
      <c r="I7" s="136">
        <v>13777</v>
      </c>
    </row>
    <row r="8" spans="1:9" s="83" customFormat="1" ht="12.75">
      <c r="A8" s="83" t="s">
        <v>173</v>
      </c>
      <c r="B8" s="172">
        <v>876456</v>
      </c>
      <c r="C8" s="172">
        <v>538395</v>
      </c>
      <c r="D8" s="172">
        <v>148393</v>
      </c>
      <c r="E8" s="172">
        <v>240603</v>
      </c>
      <c r="F8" s="172">
        <v>5415</v>
      </c>
      <c r="G8" s="172">
        <v>1809262</v>
      </c>
      <c r="H8" s="172"/>
      <c r="I8" s="172">
        <v>13845</v>
      </c>
    </row>
    <row r="9" spans="1:9" ht="15.75" customHeight="1">
      <c r="A9" s="206">
        <v>2008</v>
      </c>
      <c r="B9" s="206"/>
      <c r="C9" s="206"/>
      <c r="D9" s="206"/>
      <c r="E9" s="206"/>
      <c r="F9" s="206"/>
      <c r="G9" s="206"/>
      <c r="H9" s="206"/>
      <c r="I9" s="206"/>
    </row>
    <row r="10" spans="1:9" ht="12.75">
      <c r="A10" s="1" t="s">
        <v>175</v>
      </c>
      <c r="B10" s="136">
        <v>645081</v>
      </c>
      <c r="C10" s="136">
        <v>164802</v>
      </c>
      <c r="D10" s="136">
        <v>85364</v>
      </c>
      <c r="E10" s="136">
        <v>50754</v>
      </c>
      <c r="F10" s="136">
        <v>4328</v>
      </c>
      <c r="G10" s="136">
        <v>950329</v>
      </c>
      <c r="H10" s="136"/>
      <c r="I10" s="1">
        <v>2051</v>
      </c>
    </row>
    <row r="11" spans="1:9" ht="12.75">
      <c r="A11" s="1" t="s">
        <v>174</v>
      </c>
      <c r="B11" s="136">
        <v>303446</v>
      </c>
      <c r="C11" s="136">
        <v>321182</v>
      </c>
      <c r="D11" s="136">
        <v>88909</v>
      </c>
      <c r="E11" s="136">
        <v>325519</v>
      </c>
      <c r="F11" s="136">
        <v>2218</v>
      </c>
      <c r="G11" s="136">
        <v>1041274</v>
      </c>
      <c r="H11" s="136"/>
      <c r="I11" s="136">
        <v>2238</v>
      </c>
    </row>
    <row r="12" spans="1:9" s="83" customFormat="1" ht="12.75">
      <c r="A12" s="83" t="s">
        <v>173</v>
      </c>
      <c r="B12" s="172">
        <v>948527</v>
      </c>
      <c r="C12" s="172">
        <v>485984</v>
      </c>
      <c r="D12" s="172">
        <v>174723</v>
      </c>
      <c r="E12" s="172">
        <v>376273</v>
      </c>
      <c r="F12" s="172">
        <v>6546</v>
      </c>
      <c r="G12" s="172">
        <v>1991603</v>
      </c>
      <c r="H12" s="172"/>
      <c r="I12" s="172">
        <v>4289</v>
      </c>
    </row>
    <row r="13" spans="1:9" ht="15.75" customHeight="1">
      <c r="A13" s="206">
        <v>2009</v>
      </c>
      <c r="B13" s="206"/>
      <c r="C13" s="206"/>
      <c r="D13" s="206"/>
      <c r="E13" s="206"/>
      <c r="F13" s="206"/>
      <c r="G13" s="206"/>
      <c r="H13" s="206"/>
      <c r="I13" s="206"/>
    </row>
    <row r="14" spans="1:9" ht="12.75" customHeight="1">
      <c r="A14" s="1" t="s">
        <v>175</v>
      </c>
      <c r="B14" s="171">
        <v>505214</v>
      </c>
      <c r="C14" s="171">
        <v>119179</v>
      </c>
      <c r="D14" s="171">
        <v>96925</v>
      </c>
      <c r="E14" s="171">
        <v>51090</v>
      </c>
      <c r="F14" s="171">
        <v>2023</v>
      </c>
      <c r="G14" s="171">
        <v>774431</v>
      </c>
      <c r="H14" s="171"/>
      <c r="I14" s="171">
        <v>1769</v>
      </c>
    </row>
    <row r="15" spans="1:9" ht="12.75">
      <c r="A15" s="1" t="s">
        <v>174</v>
      </c>
      <c r="B15" s="171">
        <v>290414</v>
      </c>
      <c r="C15" s="171">
        <v>293808</v>
      </c>
      <c r="D15" s="171">
        <v>93123</v>
      </c>
      <c r="E15" s="171">
        <v>239810</v>
      </c>
      <c r="F15" s="171">
        <v>3196</v>
      </c>
      <c r="G15" s="171">
        <v>920351</v>
      </c>
      <c r="H15" s="171"/>
      <c r="I15" s="171">
        <v>1910</v>
      </c>
    </row>
    <row r="16" spans="1:9" s="83" customFormat="1" ht="12.75">
      <c r="A16" s="83" t="s">
        <v>173</v>
      </c>
      <c r="B16" s="170">
        <v>795628</v>
      </c>
      <c r="C16" s="170">
        <v>412987</v>
      </c>
      <c r="D16" s="170">
        <v>190048</v>
      </c>
      <c r="E16" s="170">
        <v>290900</v>
      </c>
      <c r="F16" s="170">
        <v>5219</v>
      </c>
      <c r="G16" s="170">
        <v>1694782</v>
      </c>
      <c r="H16" s="170"/>
      <c r="I16" s="170">
        <v>3679</v>
      </c>
    </row>
    <row r="17" spans="1:9" ht="15.75" customHeight="1">
      <c r="A17" s="206" t="s">
        <v>176</v>
      </c>
      <c r="B17" s="206"/>
      <c r="C17" s="206"/>
      <c r="D17" s="206"/>
      <c r="E17" s="206"/>
      <c r="F17" s="206"/>
      <c r="G17" s="206"/>
      <c r="H17" s="206"/>
      <c r="I17" s="206"/>
    </row>
    <row r="18" spans="1:9" ht="15.75" customHeight="1">
      <c r="A18" s="206">
        <v>2007</v>
      </c>
      <c r="B18" s="206"/>
      <c r="C18" s="206"/>
      <c r="D18" s="206"/>
      <c r="E18" s="206"/>
      <c r="F18" s="206"/>
      <c r="G18" s="206"/>
      <c r="H18" s="206"/>
      <c r="I18" s="206"/>
    </row>
    <row r="19" spans="1:9" ht="12.75">
      <c r="A19" s="1" t="s">
        <v>175</v>
      </c>
      <c r="B19" s="166">
        <v>71.75220390107845</v>
      </c>
      <c r="C19" s="166">
        <v>16.811111321457194</v>
      </c>
      <c r="D19" s="166">
        <v>9.575626778739059</v>
      </c>
      <c r="E19" s="166">
        <v>1.3553439473966518</v>
      </c>
      <c r="F19" s="166">
        <v>0.505714051328651</v>
      </c>
      <c r="G19" s="166">
        <v>100</v>
      </c>
      <c r="H19" s="166"/>
      <c r="I19" s="33" t="s">
        <v>86</v>
      </c>
    </row>
    <row r="20" spans="1:9" ht="12.75">
      <c r="A20" s="1" t="s">
        <v>174</v>
      </c>
      <c r="B20" s="166">
        <v>30.280839045861168</v>
      </c>
      <c r="C20" s="166">
        <v>39.84523810694481</v>
      </c>
      <c r="D20" s="166">
        <v>7.131457139569896</v>
      </c>
      <c r="E20" s="166">
        <v>22.604007996719496</v>
      </c>
      <c r="F20" s="166">
        <v>0.13845771090462644</v>
      </c>
      <c r="G20" s="166">
        <v>100</v>
      </c>
      <c r="H20" s="166"/>
      <c r="I20" s="16" t="s">
        <v>86</v>
      </c>
    </row>
    <row r="21" spans="1:9" s="83" customFormat="1" ht="12.75">
      <c r="A21" s="83" t="s">
        <v>173</v>
      </c>
      <c r="B21" s="167">
        <v>48.44273521468975</v>
      </c>
      <c r="C21" s="167">
        <v>29.75771336600227</v>
      </c>
      <c r="D21" s="167">
        <v>8.201852468022873</v>
      </c>
      <c r="E21" s="167">
        <v>13.298405648269847</v>
      </c>
      <c r="F21" s="167">
        <v>0.2992933030152626</v>
      </c>
      <c r="G21" s="167">
        <v>100</v>
      </c>
      <c r="H21" s="167"/>
      <c r="I21" s="149" t="s">
        <v>86</v>
      </c>
    </row>
    <row r="22" spans="1:9" ht="12.75">
      <c r="A22" s="1" t="s">
        <v>172</v>
      </c>
      <c r="B22" s="166">
        <v>54.5679432453784</v>
      </c>
      <c r="C22" s="166">
        <v>19.483753024596876</v>
      </c>
      <c r="D22" s="166">
        <v>11.239328814546184</v>
      </c>
      <c r="E22" s="166">
        <v>14.517107869949456</v>
      </c>
      <c r="F22" s="166">
        <v>0.1918670455290846</v>
      </c>
      <c r="G22" s="166">
        <v>100</v>
      </c>
      <c r="H22" s="166"/>
      <c r="I22" s="16" t="s">
        <v>86</v>
      </c>
    </row>
    <row r="23" spans="1:9" ht="12.75">
      <c r="A23" s="22" t="s">
        <v>90</v>
      </c>
      <c r="B23" s="169">
        <v>50.81494837695342</v>
      </c>
      <c r="C23" s="169">
        <v>17.788977198919927</v>
      </c>
      <c r="D23" s="169">
        <v>17.926550267216523</v>
      </c>
      <c r="E23" s="169">
        <v>13.250809612429107</v>
      </c>
      <c r="F23" s="169">
        <v>0.21871454448103098</v>
      </c>
      <c r="G23" s="169">
        <v>100</v>
      </c>
      <c r="H23" s="169"/>
      <c r="I23" s="168" t="s">
        <v>86</v>
      </c>
    </row>
    <row r="24" spans="1:9" ht="15.75" customHeight="1">
      <c r="A24" s="206">
        <v>2008</v>
      </c>
      <c r="B24" s="206"/>
      <c r="C24" s="206"/>
      <c r="D24" s="206"/>
      <c r="E24" s="206"/>
      <c r="F24" s="206"/>
      <c r="G24" s="206"/>
      <c r="H24" s="206"/>
      <c r="I24" s="206"/>
    </row>
    <row r="25" spans="1:9" ht="12.75">
      <c r="A25" s="1" t="s">
        <v>175</v>
      </c>
      <c r="B25" s="166">
        <f>+B10/G10*100</f>
        <v>67.87975532683944</v>
      </c>
      <c r="C25" s="166">
        <f>+C10/G10*100</f>
        <v>17.341573286724913</v>
      </c>
      <c r="D25" s="166">
        <f>+D10/G10*100</f>
        <v>8.982573403526569</v>
      </c>
      <c r="E25" s="166">
        <f>+E10/G10*100</f>
        <v>5.340676755102707</v>
      </c>
      <c r="F25" s="166">
        <f>+F10/G10*100</f>
        <v>0.45542122780637023</v>
      </c>
      <c r="G25" s="166">
        <f>+G10/G10*100</f>
        <v>100</v>
      </c>
      <c r="H25" s="166"/>
      <c r="I25" s="33" t="s">
        <v>86</v>
      </c>
    </row>
    <row r="26" spans="1:9" ht="12.75">
      <c r="A26" s="1" t="s">
        <v>174</v>
      </c>
      <c r="B26" s="166">
        <f>+B11/G11*100</f>
        <v>29.141801293415565</v>
      </c>
      <c r="C26" s="166">
        <f>+C11/G11*100</f>
        <v>30.84509936865801</v>
      </c>
      <c r="D26" s="166">
        <f>+D11/G11*100</f>
        <v>8.538482666425935</v>
      </c>
      <c r="E26" s="166">
        <f>+E11/G11*100</f>
        <v>31.26160837589338</v>
      </c>
      <c r="F26" s="166">
        <f>+F11/G11*100</f>
        <v>0.21300829560711204</v>
      </c>
      <c r="G26" s="166">
        <f>+G11/G11*100</f>
        <v>100</v>
      </c>
      <c r="H26" s="166"/>
      <c r="I26" s="16" t="s">
        <v>86</v>
      </c>
    </row>
    <row r="27" spans="1:9" s="83" customFormat="1" ht="12.75">
      <c r="A27" s="83" t="s">
        <v>173</v>
      </c>
      <c r="B27" s="166">
        <f>+B12/G12*100</f>
        <v>47.626309058582464</v>
      </c>
      <c r="C27" s="167">
        <f>+C12/G12*100</f>
        <v>24.40165032890591</v>
      </c>
      <c r="D27" s="167">
        <f>+D12/G12*100</f>
        <v>8.772983370681807</v>
      </c>
      <c r="E27" s="167">
        <f>+E12/G12*100</f>
        <v>18.89297214354467</v>
      </c>
      <c r="F27" s="167">
        <f>+F12/G12*100</f>
        <v>0.3286799628239162</v>
      </c>
      <c r="G27" s="167">
        <f>+G12/G12*100</f>
        <v>100</v>
      </c>
      <c r="H27" s="167"/>
      <c r="I27" s="149" t="s">
        <v>86</v>
      </c>
    </row>
    <row r="28" spans="1:9" ht="12.75">
      <c r="A28" s="1" t="s">
        <v>172</v>
      </c>
      <c r="B28" s="166">
        <v>56.48599451532416</v>
      </c>
      <c r="C28" s="166">
        <v>15.78889863941595</v>
      </c>
      <c r="D28" s="166">
        <v>10.13677700400854</v>
      </c>
      <c r="E28" s="166">
        <v>17.33749160257688</v>
      </c>
      <c r="F28" s="166">
        <v>0.25083823867447413</v>
      </c>
      <c r="G28" s="166">
        <v>100</v>
      </c>
      <c r="H28" s="166"/>
      <c r="I28" s="16" t="s">
        <v>86</v>
      </c>
    </row>
    <row r="29" spans="1:9" ht="12.75">
      <c r="A29" s="22" t="s">
        <v>90</v>
      </c>
      <c r="B29" s="169">
        <v>53.128184420025484</v>
      </c>
      <c r="C29" s="169">
        <v>14.788823756660097</v>
      </c>
      <c r="D29" s="169">
        <v>17.253324255389444</v>
      </c>
      <c r="E29" s="169">
        <v>14.516976312643662</v>
      </c>
      <c r="F29" s="169">
        <v>0.31269125528131686</v>
      </c>
      <c r="G29" s="169">
        <v>100</v>
      </c>
      <c r="H29" s="169"/>
      <c r="I29" s="168" t="s">
        <v>86</v>
      </c>
    </row>
    <row r="30" spans="1:9" ht="15.75" customHeight="1">
      <c r="A30" s="206">
        <v>2009</v>
      </c>
      <c r="B30" s="206"/>
      <c r="C30" s="206"/>
      <c r="D30" s="206"/>
      <c r="E30" s="206"/>
      <c r="F30" s="206"/>
      <c r="G30" s="206"/>
      <c r="H30" s="206"/>
      <c r="I30" s="206"/>
    </row>
    <row r="31" spans="1:9" ht="12.75">
      <c r="A31" s="1" t="s">
        <v>175</v>
      </c>
      <c r="B31" s="166">
        <f aca="true" t="shared" si="0" ref="B31:G33">+B14/$G14*100</f>
        <v>65.23679966323662</v>
      </c>
      <c r="C31" s="166">
        <f t="shared" si="0"/>
        <v>15.389234160306083</v>
      </c>
      <c r="D31" s="166">
        <f t="shared" si="0"/>
        <v>12.515640515423582</v>
      </c>
      <c r="E31" s="166">
        <f t="shared" si="0"/>
        <v>6.597101613959152</v>
      </c>
      <c r="F31" s="166">
        <f t="shared" si="0"/>
        <v>0.2612240470745618</v>
      </c>
      <c r="G31" s="166">
        <f t="shared" si="0"/>
        <v>100</v>
      </c>
      <c r="H31" s="166"/>
      <c r="I31" s="33" t="s">
        <v>86</v>
      </c>
    </row>
    <row r="32" spans="1:9" ht="12.75">
      <c r="A32" s="1" t="s">
        <v>174</v>
      </c>
      <c r="B32" s="166">
        <f t="shared" si="0"/>
        <v>31.55470032628856</v>
      </c>
      <c r="C32" s="166">
        <f t="shared" si="0"/>
        <v>31.923472675098957</v>
      </c>
      <c r="D32" s="166">
        <f t="shared" si="0"/>
        <v>10.118204902260116</v>
      </c>
      <c r="E32" s="166">
        <f t="shared" si="0"/>
        <v>26.05636327879255</v>
      </c>
      <c r="F32" s="166">
        <f t="shared" si="0"/>
        <v>0.3472588175598223</v>
      </c>
      <c r="G32" s="166">
        <f t="shared" si="0"/>
        <v>100</v>
      </c>
      <c r="H32" s="166"/>
      <c r="I32" s="16" t="s">
        <v>86</v>
      </c>
    </row>
    <row r="33" spans="1:9" s="83" customFormat="1" ht="12.75">
      <c r="A33" s="83" t="s">
        <v>173</v>
      </c>
      <c r="B33" s="167">
        <f t="shared" si="0"/>
        <v>46.94574287430478</v>
      </c>
      <c r="C33" s="167">
        <f t="shared" si="0"/>
        <v>24.368148823860533</v>
      </c>
      <c r="D33" s="167">
        <f t="shared" si="0"/>
        <v>11.213713622164976</v>
      </c>
      <c r="E33" s="167">
        <f t="shared" si="0"/>
        <v>17.164449469017253</v>
      </c>
      <c r="F33" s="167">
        <f t="shared" si="0"/>
        <v>0.3079452106524615</v>
      </c>
      <c r="G33" s="167">
        <f t="shared" si="0"/>
        <v>100</v>
      </c>
      <c r="H33" s="167"/>
      <c r="I33" s="149" t="s">
        <v>86</v>
      </c>
    </row>
    <row r="34" spans="1:9" ht="12.75">
      <c r="A34" s="1" t="s">
        <v>172</v>
      </c>
      <c r="B34" s="166">
        <v>55.26983377538326</v>
      </c>
      <c r="C34" s="166">
        <v>15.66629050546526</v>
      </c>
      <c r="D34" s="166">
        <v>10.733352312303888</v>
      </c>
      <c r="E34" s="166">
        <v>18.073033686748236</v>
      </c>
      <c r="F34" s="166">
        <v>0.2574897200993539</v>
      </c>
      <c r="G34" s="166">
        <v>100</v>
      </c>
      <c r="H34" s="166"/>
      <c r="I34" s="16" t="s">
        <v>86</v>
      </c>
    </row>
    <row r="35" spans="1:9" ht="12.75">
      <c r="A35" s="6" t="s">
        <v>90</v>
      </c>
      <c r="B35" s="165">
        <v>49.60029031329392</v>
      </c>
      <c r="C35" s="165">
        <v>18.675708490669773</v>
      </c>
      <c r="D35" s="165">
        <v>17.413081365024173</v>
      </c>
      <c r="E35" s="165">
        <v>14.032521875210039</v>
      </c>
      <c r="F35" s="165">
        <v>0.278397955802097</v>
      </c>
      <c r="G35" s="165">
        <v>100</v>
      </c>
      <c r="H35" s="165"/>
      <c r="I35" s="164" t="s">
        <v>86</v>
      </c>
    </row>
    <row r="36" spans="1:13" s="38" customFormat="1" ht="12.75" customHeight="1">
      <c r="A36" s="5" t="s">
        <v>1</v>
      </c>
      <c r="B36" s="3"/>
      <c r="C36" s="3"/>
      <c r="D36" s="3"/>
      <c r="E36" s="3"/>
      <c r="F36" s="3"/>
      <c r="G36" s="3"/>
      <c r="H36" s="3"/>
      <c r="I36" s="39"/>
      <c r="J36" s="39"/>
      <c r="K36" s="39"/>
      <c r="L36" s="39"/>
      <c r="M36" s="39"/>
    </row>
    <row r="38" spans="1:6" ht="12.75">
      <c r="A38" s="163"/>
      <c r="B38" s="163"/>
      <c r="C38" s="163"/>
      <c r="D38" s="163"/>
      <c r="E38" s="163"/>
      <c r="F38" s="163"/>
    </row>
    <row r="39" ht="12.75" customHeight="1"/>
    <row r="45" spans="1:8" s="162" customFormat="1" ht="25.5" customHeight="1">
      <c r="A45" s="1"/>
      <c r="B45" s="1"/>
      <c r="C45" s="1"/>
      <c r="D45" s="1"/>
      <c r="E45" s="1"/>
      <c r="F45" s="1"/>
      <c r="G45" s="1"/>
      <c r="H45" s="1"/>
    </row>
    <row r="46" spans="1:8" s="162" customFormat="1" ht="12.75">
      <c r="A46" s="1"/>
      <c r="B46" s="1"/>
      <c r="C46" s="1"/>
      <c r="D46" s="1"/>
      <c r="E46" s="1"/>
      <c r="F46" s="1"/>
      <c r="G46" s="1"/>
      <c r="H46" s="1"/>
    </row>
    <row r="47" spans="1:8" s="162" customFormat="1" ht="12.75">
      <c r="A47" s="1"/>
      <c r="B47" s="1"/>
      <c r="C47" s="1"/>
      <c r="D47" s="1"/>
      <c r="E47" s="1"/>
      <c r="F47" s="1"/>
      <c r="G47" s="1"/>
      <c r="H47" s="1"/>
    </row>
    <row r="48" spans="1:8" s="162" customFormat="1" ht="12.75">
      <c r="A48" s="1"/>
      <c r="B48" s="1"/>
      <c r="C48" s="1"/>
      <c r="D48" s="1"/>
      <c r="E48" s="1"/>
      <c r="F48" s="1"/>
      <c r="G48" s="1"/>
      <c r="H48" s="1"/>
    </row>
    <row r="49" spans="1:8" s="162" customFormat="1" ht="12.75">
      <c r="A49" s="1"/>
      <c r="B49" s="1"/>
      <c r="C49" s="1"/>
      <c r="D49" s="1"/>
      <c r="E49" s="1"/>
      <c r="F49" s="1"/>
      <c r="G49" s="1"/>
      <c r="H49" s="1"/>
    </row>
    <row r="50" spans="1:8" s="162" customFormat="1" ht="12.75">
      <c r="A50" s="1"/>
      <c r="B50" s="1"/>
      <c r="C50" s="1"/>
      <c r="D50" s="1"/>
      <c r="E50" s="1"/>
      <c r="F50" s="1"/>
      <c r="G50" s="1"/>
      <c r="H50" s="1"/>
    </row>
    <row r="51" spans="1:8" s="162" customFormat="1" ht="12.75">
      <c r="A51" s="1"/>
      <c r="B51" s="1"/>
      <c r="C51" s="1"/>
      <c r="D51" s="1"/>
      <c r="E51" s="1"/>
      <c r="F51" s="1"/>
      <c r="G51" s="1"/>
      <c r="H51" s="1"/>
    </row>
    <row r="52" spans="1:8" s="162" customFormat="1" ht="12.75">
      <c r="A52" s="1"/>
      <c r="B52" s="1"/>
      <c r="C52" s="1"/>
      <c r="D52" s="1"/>
      <c r="E52" s="1"/>
      <c r="F52" s="1"/>
      <c r="G52" s="1"/>
      <c r="H52" s="1"/>
    </row>
    <row r="53" spans="1:8" s="162" customFormat="1" ht="12.75">
      <c r="A53" s="1"/>
      <c r="B53" s="1"/>
      <c r="C53" s="1"/>
      <c r="D53" s="1"/>
      <c r="E53" s="1"/>
      <c r="F53" s="1"/>
      <c r="G53" s="1"/>
      <c r="H53" s="1"/>
    </row>
    <row r="54" spans="1:8" s="162" customFormat="1" ht="12.75">
      <c r="A54" s="1"/>
      <c r="B54" s="1"/>
      <c r="C54" s="1"/>
      <c r="D54" s="1"/>
      <c r="E54" s="1"/>
      <c r="F54" s="1"/>
      <c r="G54" s="1"/>
      <c r="H54" s="1"/>
    </row>
    <row r="55" spans="1:8" s="162" customFormat="1" ht="12.75">
      <c r="A55" s="1"/>
      <c r="B55" s="1"/>
      <c r="C55" s="1"/>
      <c r="D55" s="1"/>
      <c r="E55" s="1"/>
      <c r="F55" s="1"/>
      <c r="G55" s="1"/>
      <c r="H55" s="1"/>
    </row>
    <row r="56" spans="1:8" s="162" customFormat="1" ht="12.75">
      <c r="A56" s="1"/>
      <c r="B56" s="1"/>
      <c r="C56" s="1"/>
      <c r="D56" s="1"/>
      <c r="E56" s="1"/>
      <c r="F56" s="1"/>
      <c r="G56" s="1"/>
      <c r="H56" s="1"/>
    </row>
    <row r="57" spans="1:8" s="162" customFormat="1" ht="12.75">
      <c r="A57" s="1"/>
      <c r="B57" s="1"/>
      <c r="C57" s="1"/>
      <c r="D57" s="1"/>
      <c r="E57" s="1"/>
      <c r="F57" s="1"/>
      <c r="G57" s="1"/>
      <c r="H57" s="1"/>
    </row>
    <row r="58" spans="1:8" s="162" customFormat="1" ht="12.75">
      <c r="A58" s="1"/>
      <c r="B58" s="1"/>
      <c r="C58" s="1"/>
      <c r="D58" s="1"/>
      <c r="E58" s="1"/>
      <c r="F58" s="1"/>
      <c r="G58" s="1"/>
      <c r="H58" s="1"/>
    </row>
    <row r="59" spans="1:8" s="162" customFormat="1" ht="12.75">
      <c r="A59" s="1"/>
      <c r="B59" s="1"/>
      <c r="C59" s="1"/>
      <c r="D59" s="1"/>
      <c r="E59" s="1"/>
      <c r="F59" s="1"/>
      <c r="G59" s="1"/>
      <c r="H59" s="1"/>
    </row>
    <row r="60" spans="1:8" s="162" customFormat="1" ht="12.75">
      <c r="A60" s="1"/>
      <c r="B60" s="1"/>
      <c r="C60" s="1"/>
      <c r="D60" s="1"/>
      <c r="E60" s="1"/>
      <c r="F60" s="1"/>
      <c r="G60" s="1"/>
      <c r="H60" s="1"/>
    </row>
  </sheetData>
  <sheetProtection/>
  <mergeCells count="12">
    <mergeCell ref="A9:I9"/>
    <mergeCell ref="A13:I13"/>
    <mergeCell ref="A17:I17"/>
    <mergeCell ref="A18:I18"/>
    <mergeCell ref="A24:I24"/>
    <mergeCell ref="A30:I30"/>
    <mergeCell ref="A1:I1"/>
    <mergeCell ref="A2:A3"/>
    <mergeCell ref="B2:G2"/>
    <mergeCell ref="I2:I3"/>
    <mergeCell ref="A4:I4"/>
    <mergeCell ref="A5:I5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schiuma</dc:creator>
  <cp:keywords/>
  <dc:description/>
  <cp:lastModifiedBy>schiuma</cp:lastModifiedBy>
  <dcterms:created xsi:type="dcterms:W3CDTF">2011-01-28T15:07:31Z</dcterms:created>
  <dcterms:modified xsi:type="dcterms:W3CDTF">2011-01-28T16:04:37Z</dcterms:modified>
  <cp:category/>
  <cp:version/>
  <cp:contentType/>
  <cp:contentStatus/>
</cp:coreProperties>
</file>